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ndrei.iliuta\Desktop\Monitorizare\monitorizare 08.04.2021\"/>
    </mc:Choice>
  </mc:AlternateContent>
  <bookViews>
    <workbookView xWindow="0" yWindow="0" windowWidth="20490" windowHeight="7755" tabRatio="603"/>
  </bookViews>
  <sheets>
    <sheet name="PNDR 2014-2020" sheetId="1" r:id="rId1"/>
  </sheets>
  <definedNames>
    <definedName name="_xlnm._FilterDatabase" localSheetId="0" hidden="1">'PNDR 2014-2020'!$A$14:$T$79</definedName>
    <definedName name="_xlnm.Print_Area" localSheetId="0">'PNDR 2014-2020'!$A$1:$T$86</definedName>
  </definedNames>
  <calcPr calcId="152511"/>
</workbook>
</file>

<file path=xl/calcChain.xml><?xml version="1.0" encoding="utf-8"?>
<calcChain xmlns="http://schemas.openxmlformats.org/spreadsheetml/2006/main">
  <c r="AA71" i="1" l="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15" i="1"/>
  <c r="Y50" i="1" l="1"/>
  <c r="Y48" i="1"/>
  <c r="Y46" i="1"/>
  <c r="Y43" i="1"/>
  <c r="Y41" i="1"/>
  <c r="Y37" i="1"/>
  <c r="Y33" i="1"/>
  <c r="Y31" i="1"/>
  <c r="Y29" i="1"/>
  <c r="Y24" i="1"/>
  <c r="Y22" i="1"/>
  <c r="Y20" i="1"/>
  <c r="AA22" i="1" l="1"/>
  <c r="AA24" i="1"/>
  <c r="AA29" i="1"/>
  <c r="AA31" i="1"/>
  <c r="AA33" i="1"/>
  <c r="AA39" i="1"/>
  <c r="AA41" i="1"/>
  <c r="AA46" i="1"/>
  <c r="AA50" i="1"/>
  <c r="AA52" i="1"/>
  <c r="AA48" i="1" l="1"/>
  <c r="AA43" i="1"/>
  <c r="AA37" i="1"/>
  <c r="AA20" i="1"/>
  <c r="D72" i="1"/>
  <c r="C72" i="1" l="1"/>
  <c r="Y39" i="1" l="1"/>
  <c r="X15" i="1" l="1"/>
  <c r="W15" i="1"/>
  <c r="W26" i="1" l="1"/>
  <c r="X16" i="1" l="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2" i="1"/>
  <c r="X73" i="1"/>
  <c r="X74" i="1"/>
  <c r="X75" i="1"/>
  <c r="X76" i="1"/>
  <c r="W16" i="1"/>
  <c r="W17" i="1"/>
  <c r="W18" i="1"/>
  <c r="W19" i="1"/>
  <c r="W20" i="1"/>
  <c r="W21" i="1"/>
  <c r="W22" i="1"/>
  <c r="W23" i="1"/>
  <c r="W24" i="1"/>
  <c r="W25" i="1"/>
  <c r="W27" i="1"/>
  <c r="W28" i="1"/>
  <c r="W29" i="1"/>
  <c r="W30" i="1"/>
  <c r="W31" i="1"/>
  <c r="W32" i="1"/>
  <c r="W33" i="1"/>
  <c r="W34" i="1"/>
  <c r="W35" i="1"/>
  <c r="W36" i="1"/>
  <c r="W37" i="1"/>
  <c r="W38" i="1"/>
  <c r="W39" i="1"/>
  <c r="W40" i="1"/>
  <c r="W41" i="1"/>
  <c r="W42" i="1"/>
  <c r="W43" i="1"/>
  <c r="W44" i="1"/>
  <c r="W45" i="1"/>
  <c r="W46" i="1"/>
  <c r="W47" i="1"/>
  <c r="W48" i="1"/>
  <c r="W49" i="1"/>
  <c r="W50" i="1"/>
  <c r="W51" i="1"/>
  <c r="W52" i="1"/>
  <c r="Y52" i="1" s="1"/>
  <c r="W53" i="1"/>
  <c r="W54" i="1"/>
  <c r="W55" i="1"/>
  <c r="Y55" i="1" s="1"/>
  <c r="W56" i="1"/>
  <c r="W57" i="1"/>
  <c r="W58" i="1"/>
  <c r="W59" i="1"/>
  <c r="W60" i="1"/>
  <c r="W61" i="1"/>
  <c r="W62" i="1"/>
  <c r="W63" i="1"/>
  <c r="W64" i="1"/>
  <c r="W65" i="1"/>
  <c r="W66" i="1"/>
  <c r="W67" i="1"/>
  <c r="W68" i="1"/>
  <c r="W69" i="1"/>
  <c r="W70" i="1"/>
  <c r="W71" i="1"/>
  <c r="W72" i="1"/>
  <c r="W73" i="1"/>
  <c r="Y73" i="1" s="1"/>
  <c r="W74" i="1"/>
  <c r="W75" i="1"/>
  <c r="W76" i="1"/>
  <c r="Y70" i="1" l="1"/>
  <c r="Y54" i="1"/>
  <c r="F77" i="1" l="1"/>
  <c r="D77" i="1"/>
  <c r="H77" i="1" l="1"/>
  <c r="S77" i="1" l="1"/>
  <c r="V77" i="1" l="1"/>
  <c r="U77" i="1"/>
  <c r="W77" i="1" s="1"/>
  <c r="E77" i="1" l="1"/>
  <c r="B77" i="1" l="1"/>
  <c r="T77" i="1" l="1"/>
  <c r="C77" i="1" l="1"/>
  <c r="O77" i="1" l="1"/>
  <c r="P77" i="1"/>
  <c r="I77" i="1" l="1"/>
  <c r="J77" i="1"/>
  <c r="K77" i="1"/>
  <c r="L77" i="1"/>
  <c r="M77" i="1"/>
  <c r="N77" i="1"/>
  <c r="X77" i="1" s="1"/>
  <c r="Q77" i="1"/>
  <c r="R77" i="1"/>
  <c r="G77" i="1"/>
</calcChain>
</file>

<file path=xl/sharedStrings.xml><?xml version="1.0" encoding="utf-8"?>
<sst xmlns="http://schemas.openxmlformats.org/spreadsheetml/2006/main" count="106" uniqueCount="91">
  <si>
    <t>Submăsura</t>
  </si>
  <si>
    <t>Plăți efectuate</t>
  </si>
  <si>
    <t>Nr.</t>
  </si>
  <si>
    <t xml:space="preserve">Valoare </t>
  </si>
  <si>
    <t>Valoare</t>
  </si>
  <si>
    <t>Submăsura 4.1 "Investiţii în exploataţii agricole"</t>
  </si>
  <si>
    <t>Submăsura 4.1a "Investiții în exploatații pomicole"</t>
  </si>
  <si>
    <t>Submăsura 4.2 "Sprijin pentru investiţii în procesarea/ marketingul  produselor agricole"</t>
  </si>
  <si>
    <t>Submăsura 4.2a "Investiţii în procesarea/marketingul produselor din sectorul pomicol"</t>
  </si>
  <si>
    <t>Submăsura 4.3 "Investiţii  pentru dezvoltarea, modernizarea sau adaptarea infrastructurii agricole şi silvice - irigații"</t>
  </si>
  <si>
    <t>Submăsura 4.3 "Investiţii  pentru dezvoltarea, modernizarea sau adaptarea infrastructurii agricole şi silvice - infrastructura de acces agricolă"</t>
  </si>
  <si>
    <t>Submăsura 6.1 "Sprijin pentru instalarea tinerilor fermieri"</t>
  </si>
  <si>
    <t>Submăsura 6.2 "Sprijin pentru înfiinţarea de activităţi neagricole în zone rurale"</t>
  </si>
  <si>
    <t>Submăsura 6.3 "Sprijin pentru dezvoltarea fermelor mici"</t>
  </si>
  <si>
    <t>Submăsura 6.4 "Investiţii în crearea și dezvoltarea de activități neagricole"</t>
  </si>
  <si>
    <t xml:space="preserve">Submăsura 7.2 "Investiţii în crearea și modernizarea infrastructurii de bază la scară mică - infrastructură de apă/apă uzată" </t>
  </si>
  <si>
    <t>Submăsura 7.2 "Investiţii în crearea și modernizarea infrastructurii de bază la scară mică - infrastructură rutieră de interes local"</t>
  </si>
  <si>
    <t xml:space="preserve">Submăsura 7.2 "Investiţii în crearea și modernizarea infrastructurii de bază la scară mică - infrastructură educațională și socială" </t>
  </si>
  <si>
    <t>Submăsura 7.6 "Investiţii asociate cu protejarea patrimoniului cultural"</t>
  </si>
  <si>
    <t>Submăsura 16.4 "Sprijin pentru cooperarea orizontală și verticală între actorii din lanțul de aprovizionare"</t>
  </si>
  <si>
    <t>Submăsura 19.1 "Sprijin pregătitor pentru dezvoltarea strategiilor de dezvoltare locală"</t>
  </si>
  <si>
    <t>Submăsura 19.2 "Sprijin pentru implementarea acțiunilor în cadrul strategiei de dezvoltare locală"</t>
  </si>
  <si>
    <t>TOTAL</t>
  </si>
  <si>
    <t>Euro</t>
  </si>
  <si>
    <t>Submăsura 4.3 "Investiţii pentru dezvoltarea, modernizarea şi adaptarea infrastructurii agricole şi silvice - infrastructură silvică"</t>
  </si>
  <si>
    <t>Submăsura 9.1 "Înființarea grupurilor de producători"</t>
  </si>
  <si>
    <t>Măsura 10 "Agromediu și climă"</t>
  </si>
  <si>
    <t>Măsura 13 "Plăți pentru zone care se confruntă  cu constrângeri naturale sau alte constrângeri specifice"</t>
  </si>
  <si>
    <t>Măsura 14 "Bunăstarea animalelor"</t>
  </si>
  <si>
    <t>Plăți efectuate (tranziție)</t>
  </si>
  <si>
    <t>Submăsura 9.1a "Înființarea grupurilor de producători în sectorul pomicol"</t>
  </si>
  <si>
    <t>Submăsura 16.4a "Sprijin pentru cooperarea orizontală și verticală între actorii din lanțul de aprovizionare"</t>
  </si>
  <si>
    <t>Submăsura 4.2 "Schemă de ajutor de stat GBER"</t>
  </si>
  <si>
    <t>Submăsura 19.4 "Sprijin pentru cheltuieli de funcționare și animare"</t>
  </si>
  <si>
    <t>Submăsura 6.5 "Schema pentru micii fermieri"</t>
  </si>
  <si>
    <t>Submăsura 4.2 "Sprijin pentru investiţii în procesarea/ marketingul  produselor agricole" - ITI Delta Dunării</t>
  </si>
  <si>
    <t>Submăsura 6.1 "Sprijin pentru instalarea tinerilor fermieri" - ITI Delta Dunării</t>
  </si>
  <si>
    <t>Submăsura 4.3 "Investiţii  pentru dezvoltarea, modernizarea sau adaptarea infrastructurii agricole şi silvice - infrastructura de acces agricolă" - ITI Delta Dunării</t>
  </si>
  <si>
    <t>Submăsura 4.3 "Investiţii pentru dezvoltarea, modernizarea şi adaptarea infrastructurii agricole şi silvice - infrastructură silvică" - ITI Delta Dunării</t>
  </si>
  <si>
    <t>Submăsura 7.2 "Investiţii în crearea și modernizarea infrastructurii de bază la scară mică - infrastructură de apă/apă uzată" - ITI Delta Dunării</t>
  </si>
  <si>
    <t>Submăsura 7.2 "Investiţii în crearea și modernizarea infrastructurii de bază la scară mică - infrastructură rutieră de interes local" - ITI Delta Dunării</t>
  </si>
  <si>
    <t>Submăsura 7.2 "Investiţii în crearea și modernizarea infrastructurii de bază la scară mică - infrastructură educațională și socială" - ITI Delta Dunării</t>
  </si>
  <si>
    <t>Submăsura 7.6 "Investiţii asociate cu protejarea patrimoniului cultural" - ITI Delta Dunării</t>
  </si>
  <si>
    <t>Submăsura 1.1 "Sprijin pentru formarea profesională şi dobândirea de competenţe"</t>
  </si>
  <si>
    <t>Submăsura 6.2 "Sprijin pentru înfiinţarea de activităţi neagricole în zone rurale" - ITI Delta Dunării</t>
  </si>
  <si>
    <t>Submăsura 6.3 "Sprijin pentru dezvoltarea fermelor mici" - ITI Delta Dunării</t>
  </si>
  <si>
    <t>Submăsura 6.4 "Investiţii în crearea și dezvoltarea de activități neagricole" - ITI Delta Dunării</t>
  </si>
  <si>
    <t>Submăsura 4.1 "Investiţii în exploataţii agricole" - ITI Delta Dunării</t>
  </si>
  <si>
    <t>Submăsura 4.1a "Investiții în exploatații pomicole" - ITI Delta Dunării</t>
  </si>
  <si>
    <t>Măsura 11 "Agricultură ecologică"</t>
  </si>
  <si>
    <t>Submăsura 4.3 "Investiţii  pentru dezvoltarea, modernizarea sau adaptarea infrastructurii agricole şi silvice - irigații" - ITI Delta Dunării</t>
  </si>
  <si>
    <t>Submăsura 3.1 "Sprijin pentru participarea pentru prima dată la schemele de calitate"</t>
  </si>
  <si>
    <t>Submăsura 3.2 "Sprijin pentru activităţile de informare şi de promovare desfăşurate de grupurile de producători în cadrul pieţei interne"</t>
  </si>
  <si>
    <t>*NOTĂ: Contracte nefinalizate din perioada de programare 2007-2013 ce sunt plătite din fonduri aferente perioadei de programare 2014-2020.</t>
  </si>
  <si>
    <t>Submăsura 2.1 "Sprijin pentru ajutorul în vederea beneficierii de utilizarea serviciilor de consiliere"</t>
  </si>
  <si>
    <t>Submăsura 1.2 "Sprijin pentru activităţi demonstrative şi de informare"</t>
  </si>
  <si>
    <t>Alocare publică PNDR 2014-2020</t>
  </si>
  <si>
    <t>Submăsura 19.3 "Pregătirea și  implementarea activităților de cooperare ale Grupului de Acțiune Locală" - Componenta A "Asistenţă tehnică pregătitoare pentru proiectele de cooperare ale GAL-urilor"</t>
  </si>
  <si>
    <t>Submăsura 4.2 "Schemă de minimis"</t>
  </si>
  <si>
    <t>Măsura 20 "Asistență tehnică" **</t>
  </si>
  <si>
    <t>Instrumente financiare***</t>
  </si>
  <si>
    <t>**NOTĂ: Plata aferentă M20 Asistență tehnică include și cheltuielile directe efectuate.</t>
  </si>
  <si>
    <t>Submăsura 16.1 "Sprijin pentru înființarea și funcționarera grupurilor operaționale (GO), pentru dezvoltarea de proiecte pilot, noi produse" - Etapa I - exprimarea cererilor de interes ****</t>
  </si>
  <si>
    <t>Submăsura 5.1 "Sprijin pentru investițiile în măsuri preventive destinate să reducă efectele dezastrelor naturale, ale fenomenelor climatice nefavorabile și ale evenimentelor catastrofale probabile"</t>
  </si>
  <si>
    <t>Submăsura 5.2 "Sprijin pentru investiții privind refacerea terenurilor agricole și a potențialului de producție afectate de dezastre naturale, de condiții de mediu adverse și de evenimente catastrofale"</t>
  </si>
  <si>
    <t>Submăsura 16.1a "Sprijin pentru înființarea și funcționarea grupurilor operaționale, dezvoltarea de proiecte pilot, produse și procese - pomicol" - Etapa I - exprimarea cererilor de interes ****</t>
  </si>
  <si>
    <t>****NOTĂ: Aferent sM16.1/16.1a etapa I, au fost depuse și selectate cererile de exprimare a interesului, urmând ca în etapa II sa se realizeze selecția proiectelor. Numărul total de proiecte selectate nu conține și numărul CEI-urilor selectate</t>
  </si>
  <si>
    <t>*****NOTĂ: Aferent sM16.1/16.1a etapa II, vor fi realizate depunerea, evaluarea și selecția proiectului detaliat al GO selectat în etapa I. Numărul total de proiecte selectate conține și numărul proiectelor GO selectate pentru finanțare din etapa II.</t>
  </si>
  <si>
    <t>Submăsura 16.1 "Sprijin pentru înființarea și funcționarera grupurilor operaționale (GO), pentru dezvoltarea de proiecte pilot, noi produse" - Etapa II - depunerea, evaluarea și selecția proiectului detaliat al GO *****</t>
  </si>
  <si>
    <t>Submăsura 16.1a "Sprijin pentru înființarea și funcționarea grupurilor operaționale, dezvoltarea de proiecte pilot, produse și procese - pomicol" - Etapa II - depunerea, evaluarea și selecția proiectului detaliat al GO *****</t>
  </si>
  <si>
    <t>Submăsura 17.1 "Prime de asigurare a culturilor, a animalelor și a plantelor"******</t>
  </si>
  <si>
    <t>******NOTĂ: Aferent submăsurii 17.1, proiectele selectate reprezintă cereri depuse declarate eligibile în vederea încheierii Deciziei de finanțare.</t>
  </si>
  <si>
    <t>***NOTĂ: Suma plătită reprezintă 75% din valoarea contractului încheiat cu Fondul European de Investiții în data de 28 noiembrie 2017, privind acordarea de instrumente financiare în cadrul submăsurilor 4.1, 4.1a, 4.2, 4.2a și 6.4.</t>
  </si>
  <si>
    <t>Măsura 21 "Măsura specifică de acordare a unui sprijin temporar cu caracter excepțional în cadrul FEADR ca răspuns la epidemia COVID" *******</t>
  </si>
  <si>
    <t>******** NOTĂ: În cazul în care un parteneriat selectat are în componență mai multe GAL-uri autorizate de MADR, AFIR incheie contracte de finanțare cu fiecare dintre parteneri</t>
  </si>
  <si>
    <t>Submăsura 19.3 "Pregătirea și  implementarea activităților de cooperare ale Grupului de Acțiune Locală" - Componenta B "Implementarea activităților de cooperare ale GAL-urilor selectate"********</t>
  </si>
  <si>
    <t>ec</t>
  </si>
  <si>
    <t>ec tr</t>
  </si>
  <si>
    <t>Submăsura 8.1 "Împădurirea şi crearea de suprafeţe împădurite"*********</t>
  </si>
  <si>
    <t>Submăsura 15.1 "Plăți pentru angajamentele în materie de silvomediu și climă"*********</t>
  </si>
  <si>
    <t>Cereri de finanțare depuse</t>
  </si>
  <si>
    <t>Cereri de finanțare selectate</t>
  </si>
  <si>
    <t>Contracte/Decizii de finanțare (în derulare și  finalizate)</t>
  </si>
  <si>
    <t xml:space="preserve">Contracte/Decizii de finanțare finalizate </t>
  </si>
  <si>
    <t>Contracte/Decizii de finanțare reziliate</t>
  </si>
  <si>
    <t xml:space="preserve">Contracte/Decizii de finanțare </t>
  </si>
  <si>
    <t>Contracte/Decizii de finanțare transferate prin procedura de tranziție*</t>
  </si>
  <si>
    <t>Contracte/Decizii de finanțare finalizate</t>
  </si>
  <si>
    <t>********* NOTĂ: Valoarea cererilor de sprijin este valoarea totală; măsura implică angajamente multianuale care depășesc cadrul 2014-2020.</t>
  </si>
  <si>
    <t>******* NOTĂ: Sesiune de depunere a cererilor de sprijin deschisă în perioada 25 septembrie – 23 octombrie 2020. Au depus cereri de sprijin 122.986 fermieri unici fiind solicitată suma de 182,5 mil. euro.</t>
  </si>
  <si>
    <t>Stadiul implementării PNDR 2014-2020 la data de 08.04.2021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</si>
</sst>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 &quot;#,##0.00&quot;     &quot;;&quot;-&quot;#,##0.00&quot;     &quot;;&quot; -&quot;00&quot;     &quot;;&quot; &quot;@&quot; &quot;"/>
    <numFmt numFmtId="165" formatCode="&quot; &quot;#,##0.00&quot;    &quot;;&quot;-&quot;#,##0.00&quot;    &quot;;&quot; -&quot;00&quot;    &quot;;&quot; &quot;@&quot; &quot;"/>
    <numFmt numFmtId="166" formatCode="&quot; &quot;#,##0.00&quot; &quot;[$lei]&quot; &quot;;&quot;-&quot;#,##0.00&quot; &quot;[$lei]&quot; &quot;;&quot; -&quot;00&quot; &quot;[$lei]&quot; &quot;;&quot; &quot;@&quot; &quot;"/>
    <numFmt numFmtId="167" formatCode="&quot; &quot;#,##0.00&quot; zł &quot;;&quot;-&quot;#,##0.00&quot; zł &quot;;&quot; -&quot;00&quot; zł &quot;;&quot; &quot;@&quot; &quot;"/>
  </numFmts>
  <fonts count="25" x14ac:knownFonts="1">
    <font>
      <sz val="11"/>
      <color rgb="FF000000"/>
      <name val="Calibri"/>
      <family val="2"/>
      <charset val="238"/>
    </font>
    <font>
      <sz val="11"/>
      <color rgb="FF000000"/>
      <name val="Calibri"/>
      <family val="2"/>
      <charset val="238"/>
    </font>
    <font>
      <sz val="10"/>
      <color rgb="FF000000"/>
      <name val="Arial CE"/>
      <charset val="238"/>
    </font>
    <font>
      <sz val="11"/>
      <color rgb="FF000000"/>
      <name val="Trebuchet MS"/>
      <family val="2"/>
      <charset val="238"/>
    </font>
    <font>
      <b/>
      <u/>
      <sz val="14"/>
      <color rgb="FF000000"/>
      <name val="Trebuchet MS"/>
      <family val="2"/>
      <charset val="238"/>
    </font>
    <font>
      <b/>
      <sz val="11"/>
      <color rgb="FF000000"/>
      <name val="Trebuchet MS"/>
      <family val="2"/>
      <charset val="238"/>
    </font>
    <font>
      <sz val="11"/>
      <color rgb="FFFF0000"/>
      <name val="Calibri"/>
      <family val="2"/>
      <charset val="238"/>
    </font>
    <font>
      <b/>
      <sz val="12"/>
      <color rgb="FF000000"/>
      <name val="Trebuchet MS"/>
      <family val="2"/>
      <charset val="238"/>
    </font>
    <font>
      <sz val="12"/>
      <color rgb="FF000000"/>
      <name val="Calibri"/>
      <family val="2"/>
      <charset val="238"/>
    </font>
    <font>
      <b/>
      <sz val="14"/>
      <color rgb="FF000000"/>
      <name val="Trebuchet MS"/>
      <family val="2"/>
      <charset val="238"/>
    </font>
    <font>
      <sz val="14"/>
      <color rgb="FF000000"/>
      <name val="Calibri"/>
      <family val="2"/>
      <charset val="238"/>
    </font>
    <font>
      <b/>
      <u/>
      <sz val="16"/>
      <color theme="1"/>
      <name val="Trebuchet MS"/>
      <family val="2"/>
      <charset val="238"/>
    </font>
    <font>
      <b/>
      <i/>
      <sz val="11"/>
      <color rgb="FF000000"/>
      <name val="Trebuchet MS"/>
      <family val="2"/>
      <charset val="238"/>
    </font>
    <font>
      <sz val="11"/>
      <color theme="1"/>
      <name val="Trebuchet MS"/>
      <family val="2"/>
      <charset val="238"/>
    </font>
    <font>
      <b/>
      <sz val="14"/>
      <color theme="1"/>
      <name val="Trebuchet MS"/>
      <family val="2"/>
      <charset val="238"/>
    </font>
    <font>
      <sz val="11"/>
      <name val="Trebuchet MS"/>
      <family val="2"/>
      <charset val="238"/>
    </font>
    <font>
      <b/>
      <i/>
      <sz val="14"/>
      <color rgb="FF000000"/>
      <name val="Trebuchet MS"/>
      <family val="2"/>
      <charset val="238"/>
    </font>
    <font>
      <i/>
      <sz val="11"/>
      <color theme="1"/>
      <name val="Trebuchet MS"/>
      <family val="2"/>
      <charset val="238"/>
    </font>
    <font>
      <i/>
      <sz val="11"/>
      <name val="Trebuchet MS"/>
      <family val="2"/>
      <charset val="238"/>
    </font>
    <font>
      <i/>
      <sz val="11"/>
      <color rgb="FF000000"/>
      <name val="Trebuchet MS"/>
      <family val="2"/>
      <charset val="238"/>
    </font>
    <font>
      <sz val="10"/>
      <name val="Arial"/>
      <family val="2"/>
      <charset val="238"/>
    </font>
    <font>
      <b/>
      <sz val="11"/>
      <color theme="1"/>
      <name val="Trebuchet MS"/>
      <family val="2"/>
      <charset val="238"/>
    </font>
    <font>
      <sz val="11"/>
      <color rgb="FF000000"/>
      <name val="Calibri"/>
      <family val="2"/>
      <scheme val="minor"/>
    </font>
    <font>
      <b/>
      <i/>
      <sz val="12"/>
      <color rgb="FF000000"/>
      <name val="Trebuchet MS"/>
      <family val="2"/>
    </font>
    <font>
      <b/>
      <i/>
      <sz val="14"/>
      <color rgb="FF000000"/>
      <name val="Trebuchet MS"/>
      <family val="2"/>
    </font>
  </fonts>
  <fills count="7">
    <fill>
      <patternFill patternType="none"/>
    </fill>
    <fill>
      <patternFill patternType="gray125"/>
    </fill>
    <fill>
      <patternFill patternType="solid">
        <fgColor rgb="FFD9D9D9"/>
        <bgColor rgb="FFD9D9D9"/>
      </patternFill>
    </fill>
    <fill>
      <patternFill patternType="solid">
        <fgColor rgb="FFFFFFFF"/>
        <bgColor rgb="FFFFFFFF"/>
      </patternFill>
    </fill>
    <fill>
      <patternFill patternType="solid">
        <fgColor theme="0" tint="-0.14999847407452621"/>
        <bgColor indexed="64"/>
      </patternFill>
    </fill>
    <fill>
      <patternFill patternType="solid">
        <fgColor theme="0"/>
        <bgColor rgb="FFD9D9D9"/>
      </patternFill>
    </fill>
    <fill>
      <patternFill patternType="solid">
        <fgColor theme="0" tint="-0.14999847407452621"/>
        <bgColor rgb="FFD9D9D9"/>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7">
    <xf numFmtId="0" fontId="0" fillId="0" borderId="0"/>
    <xf numFmtId="16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1" fillId="0" borderId="0" applyNumberFormat="0" applyFon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9" fontId="1" fillId="0" borderId="0" applyFont="0" applyFill="0" applyBorder="0" applyAlignment="0" applyProtection="0"/>
    <xf numFmtId="9" fontId="1" fillId="0" borderId="0" applyFont="0" applyFill="0" applyBorder="0" applyAlignment="0" applyProtection="0"/>
    <xf numFmtId="0" fontId="20" fillId="0" borderId="0"/>
    <xf numFmtId="0" fontId="22" fillId="0" borderId="0"/>
  </cellStyleXfs>
  <cellXfs count="54">
    <xf numFmtId="0" fontId="0" fillId="0" borderId="0" xfId="0"/>
    <xf numFmtId="0" fontId="6" fillId="0" borderId="0" xfId="0" applyFont="1"/>
    <xf numFmtId="0" fontId="10" fillId="0" borderId="0" xfId="0" applyFont="1"/>
    <xf numFmtId="0" fontId="8" fillId="0" borderId="0" xfId="0" applyFont="1" applyAlignment="1">
      <alignment vertical="center"/>
    </xf>
    <xf numFmtId="3" fontId="13" fillId="0" borderId="1" xfId="0" applyNumberFormat="1" applyFont="1" applyFill="1" applyBorder="1" applyAlignment="1">
      <alignment horizontal="center" vertical="center"/>
    </xf>
    <xf numFmtId="0" fontId="14" fillId="0" borderId="0" xfId="0" applyFont="1" applyFill="1" applyAlignment="1">
      <alignment horizontal="center" vertical="center"/>
    </xf>
    <xf numFmtId="0" fontId="4" fillId="0" borderId="0" xfId="11" applyFont="1" applyFill="1" applyAlignment="1" applyProtection="1">
      <alignment vertical="center"/>
    </xf>
    <xf numFmtId="3" fontId="15" fillId="0" borderId="1" xfId="0" applyNumberFormat="1" applyFont="1" applyFill="1" applyBorder="1" applyAlignment="1">
      <alignment horizontal="center" vertical="center" wrapText="1"/>
    </xf>
    <xf numFmtId="3" fontId="3" fillId="0" borderId="1" xfId="11" applyNumberFormat="1" applyFont="1" applyFill="1" applyBorder="1" applyAlignment="1" applyProtection="1">
      <alignment horizontal="center" vertical="center"/>
    </xf>
    <xf numFmtId="3" fontId="3" fillId="4" borderId="1" xfId="11" applyNumberFormat="1" applyFont="1" applyFill="1" applyBorder="1" applyAlignment="1" applyProtection="1">
      <alignment horizontal="center" vertical="center"/>
    </xf>
    <xf numFmtId="3" fontId="3" fillId="2" borderId="1" xfId="11" applyNumberFormat="1" applyFont="1" applyFill="1" applyBorder="1" applyAlignment="1" applyProtection="1">
      <alignment horizontal="center" vertical="center"/>
    </xf>
    <xf numFmtId="3" fontId="3" fillId="3" borderId="1" xfId="11" applyNumberFormat="1" applyFont="1" applyFill="1" applyBorder="1" applyAlignment="1" applyProtection="1">
      <alignment horizontal="center" vertical="center"/>
    </xf>
    <xf numFmtId="3" fontId="7" fillId="2" borderId="1" xfId="11" applyNumberFormat="1" applyFont="1" applyFill="1" applyBorder="1" applyAlignment="1" applyProtection="1">
      <alignment horizontal="center" vertical="center"/>
    </xf>
    <xf numFmtId="0" fontId="9" fillId="2" borderId="1" xfId="11" applyFont="1" applyFill="1" applyBorder="1" applyAlignment="1" applyProtection="1">
      <alignment horizontal="center" vertical="center" wrapText="1"/>
    </xf>
    <xf numFmtId="3" fontId="0" fillId="0" borderId="0" xfId="0" applyNumberFormat="1"/>
    <xf numFmtId="0" fontId="12" fillId="0" borderId="1" xfId="11" applyFont="1" applyFill="1" applyBorder="1" applyAlignment="1" applyProtection="1">
      <alignment horizontal="left" vertical="center" wrapText="1"/>
    </xf>
    <xf numFmtId="0" fontId="7" fillId="2" borderId="1" xfId="11" applyFont="1" applyFill="1" applyBorder="1" applyAlignment="1" applyProtection="1">
      <alignment horizontal="center" vertical="center"/>
    </xf>
    <xf numFmtId="0" fontId="9" fillId="2" borderId="6" xfId="11" applyFont="1" applyFill="1" applyBorder="1" applyAlignment="1" applyProtection="1">
      <alignment horizontal="center" vertical="center" wrapText="1"/>
    </xf>
    <xf numFmtId="0" fontId="16" fillId="2" borderId="1" xfId="11" applyFont="1" applyFill="1" applyBorder="1" applyAlignment="1" applyProtection="1">
      <alignment horizontal="center" vertical="center" wrapText="1"/>
    </xf>
    <xf numFmtId="3" fontId="17" fillId="0" borderId="1" xfId="0" applyNumberFormat="1" applyFont="1" applyFill="1" applyBorder="1" applyAlignment="1">
      <alignment horizontal="center" vertical="center"/>
    </xf>
    <xf numFmtId="3" fontId="18" fillId="0" borderId="1" xfId="0" applyNumberFormat="1" applyFont="1" applyFill="1" applyBorder="1" applyAlignment="1">
      <alignment horizontal="center" vertical="center" wrapText="1"/>
    </xf>
    <xf numFmtId="3" fontId="19" fillId="0" borderId="1" xfId="11" applyNumberFormat="1" applyFont="1" applyFill="1" applyBorder="1" applyAlignment="1" applyProtection="1">
      <alignment horizontal="center" vertical="center"/>
    </xf>
    <xf numFmtId="3" fontId="19" fillId="4" borderId="1" xfId="11" applyNumberFormat="1" applyFont="1" applyFill="1" applyBorder="1" applyAlignment="1" applyProtection="1">
      <alignment horizontal="center" vertical="center"/>
    </xf>
    <xf numFmtId="3" fontId="19" fillId="2" borderId="1" xfId="11" applyNumberFormat="1" applyFont="1" applyFill="1" applyBorder="1" applyAlignment="1" applyProtection="1">
      <alignment horizontal="center" vertical="center"/>
    </xf>
    <xf numFmtId="3" fontId="19" fillId="3" borderId="1" xfId="11" applyNumberFormat="1" applyFont="1" applyFill="1" applyBorder="1" applyAlignment="1" applyProtection="1">
      <alignment horizontal="center" vertical="center"/>
    </xf>
    <xf numFmtId="3" fontId="4" fillId="0" borderId="0" xfId="11" applyNumberFormat="1" applyFont="1" applyFill="1" applyAlignment="1" applyProtection="1">
      <alignment vertical="center"/>
    </xf>
    <xf numFmtId="3" fontId="3" fillId="5" borderId="1" xfId="11" applyNumberFormat="1" applyFont="1" applyFill="1" applyBorder="1" applyAlignment="1" applyProtection="1">
      <alignment horizontal="center" vertical="center"/>
    </xf>
    <xf numFmtId="3" fontId="19" fillId="5" borderId="1" xfId="11" applyNumberFormat="1" applyFont="1" applyFill="1" applyBorder="1" applyAlignment="1" applyProtection="1">
      <alignment horizontal="center" vertical="center"/>
    </xf>
    <xf numFmtId="3" fontId="13" fillId="4" borderId="1" xfId="0" applyNumberFormat="1" applyFont="1" applyFill="1" applyBorder="1" applyAlignment="1">
      <alignment horizontal="center" vertical="center"/>
    </xf>
    <xf numFmtId="3" fontId="21" fillId="0" borderId="1" xfId="0" applyNumberFormat="1" applyFont="1" applyFill="1" applyBorder="1" applyAlignment="1">
      <alignment horizontal="center" vertical="center"/>
    </xf>
    <xf numFmtId="4" fontId="4" fillId="0" borderId="0" xfId="11" applyNumberFormat="1" applyFont="1" applyFill="1" applyAlignment="1" applyProtection="1">
      <alignment vertical="center"/>
    </xf>
    <xf numFmtId="4" fontId="0" fillId="0" borderId="0" xfId="0" applyNumberFormat="1"/>
    <xf numFmtId="3" fontId="8" fillId="0" borderId="0" xfId="0" applyNumberFormat="1" applyFont="1" applyAlignment="1">
      <alignment vertical="center"/>
    </xf>
    <xf numFmtId="3" fontId="6" fillId="0" borderId="0" xfId="0" applyNumberFormat="1" applyFont="1"/>
    <xf numFmtId="3" fontId="10" fillId="0" borderId="0" xfId="0" applyNumberFormat="1" applyFont="1"/>
    <xf numFmtId="3" fontId="23" fillId="6" borderId="1" xfId="11" applyNumberFormat="1" applyFont="1" applyFill="1" applyBorder="1" applyAlignment="1" applyProtection="1">
      <alignment horizontal="center" vertical="center"/>
    </xf>
    <xf numFmtId="3" fontId="7" fillId="6" borderId="1" xfId="11" applyNumberFormat="1" applyFont="1" applyFill="1" applyBorder="1" applyAlignment="1" applyProtection="1">
      <alignment horizontal="center" vertical="center"/>
    </xf>
    <xf numFmtId="0" fontId="5" fillId="0" borderId="1" xfId="11" applyFont="1" applyFill="1" applyBorder="1" applyAlignment="1" applyProtection="1">
      <alignment horizontal="left" vertical="center" wrapText="1"/>
    </xf>
    <xf numFmtId="0" fontId="9" fillId="2" borderId="8" xfId="11" applyFont="1" applyFill="1" applyBorder="1" applyAlignment="1" applyProtection="1">
      <alignment horizontal="center" vertical="center" wrapText="1"/>
    </xf>
    <xf numFmtId="0" fontId="9" fillId="2" borderId="9" xfId="11" applyFont="1" applyFill="1" applyBorder="1" applyAlignment="1" applyProtection="1">
      <alignment horizontal="center" vertical="center" wrapText="1"/>
    </xf>
    <xf numFmtId="0" fontId="9" fillId="2" borderId="6" xfId="11" applyFont="1" applyFill="1" applyBorder="1" applyAlignment="1" applyProtection="1">
      <alignment horizontal="center" vertical="center" wrapText="1"/>
    </xf>
    <xf numFmtId="3" fontId="21" fillId="0" borderId="8" xfId="0" applyNumberFormat="1" applyFont="1" applyFill="1" applyBorder="1" applyAlignment="1">
      <alignment horizontal="center" vertical="center"/>
    </xf>
    <xf numFmtId="3" fontId="21" fillId="0" borderId="9" xfId="0" applyNumberFormat="1" applyFont="1" applyFill="1" applyBorder="1" applyAlignment="1">
      <alignment horizontal="center" vertical="center"/>
    </xf>
    <xf numFmtId="3" fontId="21" fillId="0" borderId="6" xfId="0" applyNumberFormat="1" applyFont="1" applyFill="1" applyBorder="1" applyAlignment="1">
      <alignment horizontal="center" vertical="center"/>
    </xf>
    <xf numFmtId="0" fontId="0" fillId="0" borderId="0" xfId="0" applyAlignment="1">
      <alignment horizontal="center" vertical="center"/>
    </xf>
    <xf numFmtId="0" fontId="11" fillId="0" borderId="0" xfId="0" applyFont="1" applyFill="1" applyAlignment="1">
      <alignment horizontal="center" vertical="center"/>
    </xf>
    <xf numFmtId="0" fontId="9" fillId="2" borderId="1" xfId="11" applyFont="1" applyFill="1" applyBorder="1" applyAlignment="1" applyProtection="1">
      <alignment horizontal="center" vertical="center" wrapText="1"/>
    </xf>
    <xf numFmtId="0" fontId="9" fillId="2" borderId="2" xfId="11" applyFont="1" applyFill="1" applyBorder="1" applyAlignment="1" applyProtection="1">
      <alignment horizontal="center" vertical="center" wrapText="1"/>
    </xf>
    <xf numFmtId="0" fontId="9" fillId="2" borderId="3" xfId="11" applyFont="1" applyFill="1" applyBorder="1" applyAlignment="1" applyProtection="1">
      <alignment horizontal="center" vertical="center" wrapText="1"/>
    </xf>
    <xf numFmtId="0" fontId="9" fillId="2" borderId="4" xfId="11" applyFont="1" applyFill="1" applyBorder="1" applyAlignment="1" applyProtection="1">
      <alignment horizontal="center" vertical="center" wrapText="1"/>
    </xf>
    <xf numFmtId="0" fontId="9" fillId="2" borderId="5" xfId="11" applyFont="1" applyFill="1" applyBorder="1" applyAlignment="1" applyProtection="1">
      <alignment horizontal="center" vertical="center" wrapText="1"/>
    </xf>
    <xf numFmtId="0" fontId="9" fillId="2" borderId="7" xfId="11" applyFont="1" applyFill="1" applyBorder="1" applyAlignment="1" applyProtection="1">
      <alignment horizontal="center" vertical="center" wrapText="1"/>
    </xf>
    <xf numFmtId="0" fontId="24" fillId="2" borderId="2" xfId="11" applyFont="1" applyFill="1" applyBorder="1" applyAlignment="1" applyProtection="1">
      <alignment horizontal="center" vertical="center" wrapText="1"/>
    </xf>
    <xf numFmtId="0" fontId="24" fillId="2" borderId="3" xfId="11" applyFont="1" applyFill="1" applyBorder="1" applyAlignment="1" applyProtection="1">
      <alignment horizontal="center" vertical="center" wrapText="1"/>
    </xf>
  </cellXfs>
  <cellStyles count="17">
    <cellStyle name="Comma 2" xfId="1"/>
    <cellStyle name="Comma 2 2" xfId="2"/>
    <cellStyle name="Comma 3" xfId="3"/>
    <cellStyle name="Comma 4" xfId="4"/>
    <cellStyle name="Currency 2" xfId="5"/>
    <cellStyle name="Currency 2 2" xfId="6"/>
    <cellStyle name="Currency 3" xfId="7"/>
    <cellStyle name="Currency 4" xfId="8"/>
    <cellStyle name="Normal" xfId="0" builtinId="0" customBuiltin="1"/>
    <cellStyle name="Normal 2" xfId="9"/>
    <cellStyle name="Normal 2 2" xfId="10"/>
    <cellStyle name="Normal 206" xfId="15"/>
    <cellStyle name="Normal 3" xfId="11"/>
    <cellStyle name="Normal 4" xfId="12"/>
    <cellStyle name="Normal 5" xfId="16"/>
    <cellStyle name="Percent 2" xfId="13"/>
    <cellStyle name="Percent 3"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1273968</xdr:colOff>
      <xdr:row>0</xdr:row>
      <xdr:rowOff>0</xdr:rowOff>
    </xdr:from>
    <xdr:to>
      <xdr:col>11</xdr:col>
      <xdr:colOff>309562</xdr:colOff>
      <xdr:row>8</xdr:row>
      <xdr:rowOff>166687</xdr:rowOff>
    </xdr:to>
    <xdr:pic>
      <xdr:nvPicPr>
        <xdr:cNvPr id="3" name="Pictur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41656" y="0"/>
          <a:ext cx="7750969" cy="1976437"/>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6"/>
  <sheetViews>
    <sheetView tabSelected="1" view="pageBreakPreview" zoomScale="70" zoomScaleNormal="78" zoomScaleSheetLayoutView="70" workbookViewId="0">
      <pane xSplit="2" ySplit="14" topLeftCell="C15" activePane="bottomRight" state="frozen"/>
      <selection pane="topRight" activeCell="C1" sqref="C1"/>
      <selection pane="bottomLeft" activeCell="A15" sqref="A15"/>
      <selection pane="bottomRight" activeCell="M77" activeCellId="1" sqref="G77 M77"/>
    </sheetView>
  </sheetViews>
  <sheetFormatPr defaultRowHeight="15" x14ac:dyDescent="0.25"/>
  <cols>
    <col min="1" max="1" width="80.42578125" customWidth="1"/>
    <col min="2" max="2" width="30.7109375" customWidth="1"/>
    <col min="3" max="3" width="13.140625" customWidth="1"/>
    <col min="4" max="4" width="19.5703125" customWidth="1"/>
    <col min="5" max="5" width="13.28515625" customWidth="1"/>
    <col min="6" max="6" width="19.5703125" customWidth="1"/>
    <col min="7" max="7" width="13" customWidth="1"/>
    <col min="8" max="8" width="20.5703125" customWidth="1"/>
    <col min="9" max="9" width="11.5703125" customWidth="1"/>
    <col min="10" max="10" width="23.140625" customWidth="1"/>
    <col min="11" max="11" width="9.85546875" customWidth="1"/>
    <col min="12" max="12" width="14.7109375" customWidth="1"/>
    <col min="13" max="13" width="11.42578125" customWidth="1"/>
    <col min="14" max="14" width="16.85546875" customWidth="1"/>
    <col min="15" max="15" width="13" customWidth="1"/>
    <col min="16" max="16" width="20" customWidth="1"/>
    <col min="17" max="17" width="15.140625" customWidth="1"/>
    <col min="18" max="18" width="14.42578125" customWidth="1"/>
    <col min="19" max="19" width="18.42578125" customWidth="1"/>
    <col min="20" max="20" width="19.7109375" customWidth="1"/>
    <col min="21" max="21" width="14.85546875" style="14" hidden="1" customWidth="1"/>
    <col min="22" max="22" width="13.7109375" style="14" hidden="1" customWidth="1"/>
    <col min="23" max="23" width="15.5703125" style="14" hidden="1" customWidth="1"/>
    <col min="24" max="24" width="15.85546875" style="14" hidden="1" customWidth="1"/>
    <col min="25" max="25" width="16.7109375" style="14" hidden="1" customWidth="1"/>
    <col min="26" max="26" width="14.85546875" style="14" hidden="1" customWidth="1"/>
    <col min="27" max="27" width="18" hidden="1" customWidth="1"/>
    <col min="28" max="33" width="9.140625" customWidth="1"/>
  </cols>
  <sheetData>
    <row r="1" spans="1:27" x14ac:dyDescent="0.25">
      <c r="A1" s="44"/>
      <c r="B1" s="44"/>
      <c r="C1" s="44"/>
      <c r="D1" s="44"/>
      <c r="E1" s="44"/>
      <c r="F1" s="44"/>
      <c r="G1" s="44"/>
      <c r="H1" s="44"/>
      <c r="I1" s="44"/>
      <c r="J1" s="44"/>
      <c r="K1" s="44"/>
      <c r="L1" s="44"/>
      <c r="M1" s="44"/>
      <c r="N1" s="44"/>
      <c r="O1" s="44"/>
      <c r="P1" s="44"/>
      <c r="Q1" s="44"/>
      <c r="R1" s="44"/>
      <c r="S1" s="44"/>
      <c r="T1" s="44"/>
    </row>
    <row r="2" spans="1:27" x14ac:dyDescent="0.25">
      <c r="A2" s="44"/>
      <c r="B2" s="44"/>
      <c r="C2" s="44"/>
      <c r="D2" s="44"/>
      <c r="E2" s="44"/>
      <c r="F2" s="44"/>
      <c r="G2" s="44"/>
      <c r="H2" s="44"/>
      <c r="I2" s="44"/>
      <c r="J2" s="44"/>
      <c r="K2" s="44"/>
      <c r="L2" s="44"/>
      <c r="M2" s="44"/>
      <c r="N2" s="44"/>
      <c r="O2" s="44"/>
      <c r="P2" s="44"/>
      <c r="Q2" s="44"/>
      <c r="R2" s="44"/>
      <c r="S2" s="44"/>
      <c r="T2" s="44"/>
    </row>
    <row r="3" spans="1:27" x14ac:dyDescent="0.25">
      <c r="A3" s="44"/>
      <c r="B3" s="44"/>
      <c r="C3" s="44"/>
      <c r="D3" s="44"/>
      <c r="E3" s="44"/>
      <c r="F3" s="44"/>
      <c r="G3" s="44"/>
      <c r="H3" s="44"/>
      <c r="I3" s="44"/>
      <c r="J3" s="44"/>
      <c r="K3" s="44"/>
      <c r="L3" s="44"/>
      <c r="M3" s="44"/>
      <c r="N3" s="44"/>
      <c r="O3" s="44"/>
      <c r="P3" s="44"/>
      <c r="Q3" s="44"/>
      <c r="R3" s="44"/>
      <c r="S3" s="44"/>
      <c r="T3" s="44"/>
    </row>
    <row r="4" spans="1:27" x14ac:dyDescent="0.25">
      <c r="A4" s="44"/>
      <c r="B4" s="44"/>
      <c r="C4" s="44"/>
      <c r="D4" s="44"/>
      <c r="E4" s="44"/>
      <c r="F4" s="44"/>
      <c r="G4" s="44"/>
      <c r="H4" s="44"/>
      <c r="I4" s="44"/>
      <c r="J4" s="44"/>
      <c r="K4" s="44"/>
      <c r="L4" s="44"/>
      <c r="M4" s="44"/>
      <c r="N4" s="44"/>
      <c r="O4" s="44"/>
      <c r="P4" s="44"/>
      <c r="Q4" s="44"/>
      <c r="R4" s="44"/>
      <c r="S4" s="44"/>
      <c r="T4" s="44"/>
    </row>
    <row r="5" spans="1:27" x14ac:dyDescent="0.25">
      <c r="A5" s="44"/>
      <c r="B5" s="44"/>
      <c r="C5" s="44"/>
      <c r="D5" s="44"/>
      <c r="E5" s="44"/>
      <c r="F5" s="44"/>
      <c r="G5" s="44"/>
      <c r="H5" s="44"/>
      <c r="I5" s="44"/>
      <c r="J5" s="44"/>
      <c r="K5" s="44"/>
      <c r="L5" s="44"/>
      <c r="M5" s="44"/>
      <c r="N5" s="44"/>
      <c r="O5" s="44"/>
      <c r="P5" s="44"/>
      <c r="Q5" s="44"/>
      <c r="R5" s="44"/>
      <c r="S5" s="44"/>
      <c r="T5" s="44"/>
    </row>
    <row r="6" spans="1:27" s="1" customFormat="1" x14ac:dyDescent="0.25">
      <c r="A6" s="44"/>
      <c r="B6" s="44"/>
      <c r="C6" s="44"/>
      <c r="D6" s="44"/>
      <c r="E6" s="44"/>
      <c r="F6" s="44"/>
      <c r="G6" s="44"/>
      <c r="H6" s="44"/>
      <c r="I6" s="44"/>
      <c r="J6" s="44"/>
      <c r="K6" s="44"/>
      <c r="L6" s="44"/>
      <c r="M6" s="44"/>
      <c r="N6" s="44"/>
      <c r="O6" s="44"/>
      <c r="P6" s="44"/>
      <c r="Q6" s="44"/>
      <c r="R6" s="44"/>
      <c r="S6" s="44"/>
      <c r="T6" s="44"/>
      <c r="U6" s="33"/>
      <c r="V6" s="33"/>
      <c r="W6" s="33"/>
      <c r="X6" s="33"/>
      <c r="Y6" s="33"/>
      <c r="Z6" s="33"/>
    </row>
    <row r="7" spans="1:27" s="1" customFormat="1" ht="32.25" customHeight="1" x14ac:dyDescent="0.25">
      <c r="A7" s="44"/>
      <c r="B7" s="44"/>
      <c r="C7" s="44"/>
      <c r="D7" s="44"/>
      <c r="E7" s="44"/>
      <c r="F7" s="44"/>
      <c r="G7" s="44"/>
      <c r="H7" s="44"/>
      <c r="I7" s="44"/>
      <c r="J7" s="44"/>
      <c r="K7" s="44"/>
      <c r="L7" s="44"/>
      <c r="M7" s="44"/>
      <c r="N7" s="44"/>
      <c r="O7" s="44"/>
      <c r="P7" s="44"/>
      <c r="Q7" s="44"/>
      <c r="R7" s="44"/>
      <c r="S7" s="44"/>
      <c r="T7" s="44"/>
      <c r="U7" s="33"/>
      <c r="V7" s="33"/>
      <c r="W7" s="33"/>
      <c r="X7" s="33"/>
      <c r="Y7" s="33"/>
      <c r="Z7" s="33"/>
    </row>
    <row r="8" spans="1:27" s="1" customFormat="1" ht="21" customHeight="1" x14ac:dyDescent="0.25">
      <c r="A8" s="44"/>
      <c r="B8" s="44"/>
      <c r="C8" s="44"/>
      <c r="D8" s="44"/>
      <c r="E8" s="44"/>
      <c r="F8" s="44"/>
      <c r="G8" s="44"/>
      <c r="H8" s="44"/>
      <c r="I8" s="44"/>
      <c r="J8" s="44"/>
      <c r="K8" s="44"/>
      <c r="L8" s="44"/>
      <c r="M8" s="44"/>
      <c r="N8" s="44"/>
      <c r="O8" s="44"/>
      <c r="P8" s="44"/>
      <c r="Q8" s="44"/>
      <c r="R8" s="44"/>
      <c r="S8" s="44"/>
      <c r="T8" s="44"/>
      <c r="U8" s="33"/>
      <c r="V8" s="33"/>
      <c r="W8" s="33"/>
      <c r="X8" s="33"/>
      <c r="Y8" s="33"/>
      <c r="Z8" s="33"/>
    </row>
    <row r="9" spans="1:27" s="1" customFormat="1" ht="21" customHeight="1" x14ac:dyDescent="0.25">
      <c r="A9" s="44"/>
      <c r="B9" s="44"/>
      <c r="C9" s="44"/>
      <c r="D9" s="44"/>
      <c r="E9" s="44"/>
      <c r="F9" s="44"/>
      <c r="G9" s="44"/>
      <c r="H9" s="44"/>
      <c r="I9" s="44"/>
      <c r="J9" s="44"/>
      <c r="K9" s="44"/>
      <c r="L9" s="44"/>
      <c r="M9" s="44"/>
      <c r="N9" s="44"/>
      <c r="O9" s="44"/>
      <c r="P9" s="44"/>
      <c r="Q9" s="44"/>
      <c r="R9" s="44"/>
      <c r="S9" s="44"/>
      <c r="T9" s="44"/>
      <c r="U9" s="33"/>
      <c r="V9" s="33"/>
      <c r="W9" s="33"/>
      <c r="X9" s="33"/>
      <c r="Y9" s="33"/>
      <c r="Z9" s="33"/>
    </row>
    <row r="10" spans="1:27" ht="41.25" customHeight="1" x14ac:dyDescent="0.25">
      <c r="A10" s="45" t="s">
        <v>90</v>
      </c>
      <c r="B10" s="45"/>
      <c r="C10" s="45"/>
      <c r="D10" s="45"/>
      <c r="E10" s="45"/>
      <c r="F10" s="45"/>
      <c r="G10" s="45"/>
      <c r="H10" s="45"/>
      <c r="I10" s="45"/>
      <c r="J10" s="45"/>
      <c r="K10" s="45"/>
      <c r="L10" s="45"/>
      <c r="M10" s="45"/>
      <c r="N10" s="45"/>
      <c r="O10" s="45"/>
      <c r="P10" s="45"/>
      <c r="Q10" s="45"/>
      <c r="R10" s="45"/>
      <c r="S10" s="45"/>
      <c r="T10" s="45"/>
    </row>
    <row r="11" spans="1:27" ht="26.25" customHeight="1" x14ac:dyDescent="0.25">
      <c r="A11" s="6"/>
      <c r="B11" s="25"/>
      <c r="C11" s="25"/>
      <c r="D11" s="25"/>
      <c r="E11" s="25"/>
      <c r="F11" s="25"/>
      <c r="G11" s="25"/>
      <c r="H11" s="25"/>
      <c r="I11" s="6"/>
      <c r="J11" s="6"/>
      <c r="K11" s="6"/>
      <c r="L11" s="30"/>
      <c r="M11" s="6"/>
      <c r="N11" s="25"/>
      <c r="O11" s="25"/>
      <c r="P11" s="6"/>
      <c r="Q11" s="6"/>
      <c r="R11" s="6"/>
      <c r="S11" s="30"/>
      <c r="T11" s="5" t="s">
        <v>23</v>
      </c>
    </row>
    <row r="12" spans="1:27" s="2" customFormat="1" ht="50.1" customHeight="1" x14ac:dyDescent="0.3">
      <c r="A12" s="46" t="s">
        <v>0</v>
      </c>
      <c r="B12" s="38" t="s">
        <v>56</v>
      </c>
      <c r="C12" s="46" t="s">
        <v>80</v>
      </c>
      <c r="D12" s="46"/>
      <c r="E12" s="46" t="s">
        <v>81</v>
      </c>
      <c r="F12" s="47"/>
      <c r="G12" s="49" t="s">
        <v>85</v>
      </c>
      <c r="H12" s="50"/>
      <c r="I12" s="50"/>
      <c r="J12" s="50"/>
      <c r="K12" s="50"/>
      <c r="L12" s="51"/>
      <c r="M12" s="46" t="s">
        <v>86</v>
      </c>
      <c r="N12" s="46"/>
      <c r="O12" s="46"/>
      <c r="P12" s="46"/>
      <c r="Q12" s="46"/>
      <c r="R12" s="46"/>
      <c r="S12" s="46" t="s">
        <v>1</v>
      </c>
      <c r="T12" s="46" t="s">
        <v>29</v>
      </c>
      <c r="U12" s="34"/>
      <c r="V12" s="34"/>
      <c r="W12" s="34"/>
      <c r="X12" s="34"/>
      <c r="Y12" s="34"/>
      <c r="Z12" s="34"/>
    </row>
    <row r="13" spans="1:27" s="2" customFormat="1" ht="75.75" customHeight="1" x14ac:dyDescent="0.3">
      <c r="A13" s="46"/>
      <c r="B13" s="39"/>
      <c r="C13" s="46"/>
      <c r="D13" s="46"/>
      <c r="E13" s="46"/>
      <c r="F13" s="47"/>
      <c r="G13" s="47" t="s">
        <v>82</v>
      </c>
      <c r="H13" s="48"/>
      <c r="I13" s="52" t="s">
        <v>83</v>
      </c>
      <c r="J13" s="53"/>
      <c r="K13" s="47" t="s">
        <v>84</v>
      </c>
      <c r="L13" s="48"/>
      <c r="M13" s="47" t="s">
        <v>82</v>
      </c>
      <c r="N13" s="48"/>
      <c r="O13" s="52" t="s">
        <v>87</v>
      </c>
      <c r="P13" s="53"/>
      <c r="Q13" s="46" t="s">
        <v>84</v>
      </c>
      <c r="R13" s="46"/>
      <c r="S13" s="46"/>
      <c r="T13" s="46"/>
      <c r="U13" s="34"/>
      <c r="V13" s="34"/>
      <c r="W13" s="34"/>
      <c r="X13" s="34"/>
      <c r="Y13" s="34"/>
      <c r="Z13" s="34"/>
    </row>
    <row r="14" spans="1:27" s="2" customFormat="1" ht="49.5" customHeight="1" x14ac:dyDescent="0.3">
      <c r="A14" s="46"/>
      <c r="B14" s="40"/>
      <c r="C14" s="13" t="s">
        <v>2</v>
      </c>
      <c r="D14" s="13" t="s">
        <v>3</v>
      </c>
      <c r="E14" s="13" t="s">
        <v>2</v>
      </c>
      <c r="F14" s="13" t="s">
        <v>3</v>
      </c>
      <c r="G14" s="17" t="s">
        <v>2</v>
      </c>
      <c r="H14" s="17" t="s">
        <v>4</v>
      </c>
      <c r="I14" s="18" t="s">
        <v>2</v>
      </c>
      <c r="J14" s="18" t="s">
        <v>4</v>
      </c>
      <c r="K14" s="13" t="s">
        <v>2</v>
      </c>
      <c r="L14" s="13" t="s">
        <v>4</v>
      </c>
      <c r="M14" s="13" t="s">
        <v>2</v>
      </c>
      <c r="N14" s="13" t="s">
        <v>4</v>
      </c>
      <c r="O14" s="18" t="s">
        <v>2</v>
      </c>
      <c r="P14" s="18" t="s">
        <v>4</v>
      </c>
      <c r="Q14" s="13" t="s">
        <v>2</v>
      </c>
      <c r="R14" s="13" t="s">
        <v>4</v>
      </c>
      <c r="S14" s="46"/>
      <c r="T14" s="46"/>
      <c r="U14" s="34" t="s">
        <v>76</v>
      </c>
      <c r="V14" s="34" t="s">
        <v>77</v>
      </c>
      <c r="W14" s="34"/>
      <c r="X14" s="34"/>
      <c r="Y14" s="34"/>
      <c r="Z14" s="34"/>
    </row>
    <row r="15" spans="1:27" ht="42.75" customHeight="1" x14ac:dyDescent="0.25">
      <c r="A15" s="15" t="s">
        <v>43</v>
      </c>
      <c r="B15" s="29">
        <v>5910091.79</v>
      </c>
      <c r="C15" s="4">
        <v>478</v>
      </c>
      <c r="D15" s="4">
        <v>37704741.93</v>
      </c>
      <c r="E15" s="4">
        <v>257</v>
      </c>
      <c r="F15" s="4">
        <v>20896436.23</v>
      </c>
      <c r="G15" s="4">
        <v>102</v>
      </c>
      <c r="H15" s="4">
        <v>6664022.9799999995</v>
      </c>
      <c r="I15" s="19">
        <v>100</v>
      </c>
      <c r="J15" s="19">
        <v>6569255.1699999999</v>
      </c>
      <c r="K15" s="4">
        <v>21</v>
      </c>
      <c r="L15" s="4">
        <v>1533638.29</v>
      </c>
      <c r="M15" s="9"/>
      <c r="N15" s="9"/>
      <c r="O15" s="22"/>
      <c r="P15" s="22"/>
      <c r="Q15" s="9"/>
      <c r="R15" s="9"/>
      <c r="S15" s="4">
        <v>5469059.1899999995</v>
      </c>
      <c r="T15" s="9"/>
      <c r="U15" s="14">
        <v>1100195.98</v>
      </c>
      <c r="V15" s="14">
        <v>0</v>
      </c>
      <c r="W15" s="14">
        <f>H15-U15</f>
        <v>5563827</v>
      </c>
      <c r="X15" s="14">
        <f>N15-V15</f>
        <v>0</v>
      </c>
      <c r="Z15" s="14">
        <f>S15</f>
        <v>5469059.1899999995</v>
      </c>
      <c r="AA15" s="14"/>
    </row>
    <row r="16" spans="1:27" ht="42.75" customHeight="1" x14ac:dyDescent="0.25">
      <c r="A16" s="15" t="s">
        <v>55</v>
      </c>
      <c r="B16" s="29">
        <v>360000</v>
      </c>
      <c r="C16" s="4">
        <v>53</v>
      </c>
      <c r="D16" s="4">
        <v>1719207</v>
      </c>
      <c r="E16" s="4">
        <v>52</v>
      </c>
      <c r="F16" s="4">
        <v>1599207</v>
      </c>
      <c r="G16" s="4">
        <v>5</v>
      </c>
      <c r="H16" s="4">
        <v>359935</v>
      </c>
      <c r="I16" s="19">
        <v>5</v>
      </c>
      <c r="J16" s="19">
        <v>359935</v>
      </c>
      <c r="K16" s="4">
        <v>3</v>
      </c>
      <c r="L16" s="4">
        <v>359613.6</v>
      </c>
      <c r="M16" s="9"/>
      <c r="N16" s="9"/>
      <c r="O16" s="22"/>
      <c r="P16" s="22"/>
      <c r="Q16" s="9"/>
      <c r="R16" s="9"/>
      <c r="S16" s="4">
        <v>295374.07</v>
      </c>
      <c r="T16" s="9"/>
      <c r="U16" s="14">
        <v>41745.4</v>
      </c>
      <c r="W16" s="14">
        <f t="shared" ref="W16:W46" si="0">H16-U16</f>
        <v>318189.59999999998</v>
      </c>
      <c r="X16" s="14">
        <f t="shared" ref="X16:X46" si="1">N16-V16</f>
        <v>0</v>
      </c>
      <c r="Z16" s="14">
        <f t="shared" ref="Z16:Z77" si="2">S16</f>
        <v>295374.07</v>
      </c>
      <c r="AA16" s="14"/>
    </row>
    <row r="17" spans="1:27" ht="35.25" customHeight="1" x14ac:dyDescent="0.25">
      <c r="A17" s="15" t="s">
        <v>54</v>
      </c>
      <c r="B17" s="29">
        <v>3669999.7307847627</v>
      </c>
      <c r="C17" s="28"/>
      <c r="D17" s="28"/>
      <c r="E17" s="28"/>
      <c r="F17" s="28"/>
      <c r="G17" s="4">
        <v>7</v>
      </c>
      <c r="H17" s="4">
        <v>3416227.51</v>
      </c>
      <c r="I17" s="19">
        <v>0</v>
      </c>
      <c r="J17" s="19">
        <v>0</v>
      </c>
      <c r="K17" s="4">
        <v>2</v>
      </c>
      <c r="L17" s="4">
        <v>479413.97</v>
      </c>
      <c r="M17" s="8">
        <v>0</v>
      </c>
      <c r="N17" s="8">
        <v>0</v>
      </c>
      <c r="O17" s="21">
        <v>0</v>
      </c>
      <c r="P17" s="21">
        <v>0</v>
      </c>
      <c r="Q17" s="8">
        <v>0</v>
      </c>
      <c r="R17" s="8">
        <v>0</v>
      </c>
      <c r="S17" s="4">
        <v>879505.79</v>
      </c>
      <c r="T17" s="4">
        <v>0</v>
      </c>
      <c r="W17" s="14">
        <f t="shared" si="0"/>
        <v>3416227.51</v>
      </c>
      <c r="X17" s="14">
        <f t="shared" si="1"/>
        <v>0</v>
      </c>
      <c r="Z17" s="14">
        <f t="shared" si="2"/>
        <v>879505.79</v>
      </c>
      <c r="AA17" s="14"/>
    </row>
    <row r="18" spans="1:27" ht="36.75" customHeight="1" x14ac:dyDescent="0.25">
      <c r="A18" s="15" t="s">
        <v>51</v>
      </c>
      <c r="B18" s="29">
        <v>500000</v>
      </c>
      <c r="C18" s="4">
        <v>0</v>
      </c>
      <c r="D18" s="4">
        <v>0</v>
      </c>
      <c r="E18" s="4">
        <v>0</v>
      </c>
      <c r="F18" s="4">
        <v>0</v>
      </c>
      <c r="G18" s="4">
        <v>0</v>
      </c>
      <c r="H18" s="4">
        <v>0</v>
      </c>
      <c r="I18" s="19">
        <v>0</v>
      </c>
      <c r="J18" s="19">
        <v>0</v>
      </c>
      <c r="K18" s="4">
        <v>0</v>
      </c>
      <c r="L18" s="4">
        <v>0</v>
      </c>
      <c r="M18" s="9"/>
      <c r="N18" s="9"/>
      <c r="O18" s="22"/>
      <c r="P18" s="22"/>
      <c r="Q18" s="9"/>
      <c r="R18" s="9"/>
      <c r="S18" s="4">
        <v>0</v>
      </c>
      <c r="T18" s="9"/>
      <c r="W18" s="14">
        <f t="shared" si="0"/>
        <v>0</v>
      </c>
      <c r="X18" s="14">
        <f t="shared" si="1"/>
        <v>0</v>
      </c>
      <c r="Z18" s="14">
        <f t="shared" si="2"/>
        <v>0</v>
      </c>
      <c r="AA18" s="14"/>
    </row>
    <row r="19" spans="1:27" ht="47.25" customHeight="1" x14ac:dyDescent="0.25">
      <c r="A19" s="15" t="s">
        <v>52</v>
      </c>
      <c r="B19" s="29">
        <v>5581231.536314901</v>
      </c>
      <c r="C19" s="4">
        <v>0</v>
      </c>
      <c r="D19" s="4">
        <v>0</v>
      </c>
      <c r="E19" s="4">
        <v>0</v>
      </c>
      <c r="F19" s="4">
        <v>0</v>
      </c>
      <c r="G19" s="4">
        <v>0</v>
      </c>
      <c r="H19" s="4">
        <v>0</v>
      </c>
      <c r="I19" s="19">
        <v>0</v>
      </c>
      <c r="J19" s="19">
        <v>0</v>
      </c>
      <c r="K19" s="4">
        <v>0</v>
      </c>
      <c r="L19" s="4">
        <v>0</v>
      </c>
      <c r="M19" s="9"/>
      <c r="N19" s="9"/>
      <c r="O19" s="22"/>
      <c r="P19" s="22"/>
      <c r="Q19" s="9"/>
      <c r="R19" s="9"/>
      <c r="S19" s="4">
        <v>0</v>
      </c>
      <c r="T19" s="9"/>
      <c r="W19" s="14">
        <f t="shared" si="0"/>
        <v>0</v>
      </c>
      <c r="X19" s="14">
        <f t="shared" si="1"/>
        <v>0</v>
      </c>
      <c r="Z19" s="14">
        <f t="shared" si="2"/>
        <v>0</v>
      </c>
      <c r="AA19" s="14"/>
    </row>
    <row r="20" spans="1:27" ht="30" customHeight="1" x14ac:dyDescent="0.25">
      <c r="A20" s="15" t="s">
        <v>5</v>
      </c>
      <c r="B20" s="29">
        <v>841878522.37908733</v>
      </c>
      <c r="C20" s="4">
        <v>4061</v>
      </c>
      <c r="D20" s="4">
        <v>2237642206</v>
      </c>
      <c r="E20" s="4">
        <v>1886</v>
      </c>
      <c r="F20" s="4">
        <v>1051912167</v>
      </c>
      <c r="G20" s="7">
        <v>1780</v>
      </c>
      <c r="H20" s="4">
        <v>951874080.77845526</v>
      </c>
      <c r="I20" s="20">
        <v>1338</v>
      </c>
      <c r="J20" s="20">
        <v>391421734.17933911</v>
      </c>
      <c r="K20" s="4">
        <v>22</v>
      </c>
      <c r="L20" s="4">
        <v>18451382</v>
      </c>
      <c r="M20" s="4">
        <v>138</v>
      </c>
      <c r="N20" s="4">
        <v>34176997.185877554</v>
      </c>
      <c r="O20" s="19">
        <v>117</v>
      </c>
      <c r="P20" s="19">
        <v>27199283.927105818</v>
      </c>
      <c r="Q20" s="4">
        <v>19</v>
      </c>
      <c r="R20" s="4">
        <v>9822531.3200000003</v>
      </c>
      <c r="S20" s="4">
        <v>601412945.73739076</v>
      </c>
      <c r="T20" s="4">
        <v>25162658.493966278</v>
      </c>
      <c r="U20" s="14">
        <v>6646337.2988461759</v>
      </c>
      <c r="V20" s="14">
        <v>3171181.3431395493</v>
      </c>
      <c r="W20" s="14">
        <f t="shared" si="0"/>
        <v>945227743.47960913</v>
      </c>
      <c r="X20" s="14">
        <f t="shared" si="1"/>
        <v>31005815.842738006</v>
      </c>
      <c r="Y20" s="14">
        <f>W20+W21</f>
        <v>967992371.27960908</v>
      </c>
      <c r="Z20" s="14">
        <f t="shared" si="2"/>
        <v>601412945.73739076</v>
      </c>
      <c r="AA20" s="14">
        <f>Z20+Z21</f>
        <v>616106578.67739081</v>
      </c>
    </row>
    <row r="21" spans="1:27" ht="35.25" customHeight="1" x14ac:dyDescent="0.25">
      <c r="A21" s="15" t="s">
        <v>47</v>
      </c>
      <c r="B21" s="29">
        <v>33000000</v>
      </c>
      <c r="C21" s="4">
        <v>133</v>
      </c>
      <c r="D21" s="4">
        <v>56160669</v>
      </c>
      <c r="E21" s="4">
        <v>52</v>
      </c>
      <c r="F21" s="4">
        <v>25153553</v>
      </c>
      <c r="G21" s="7">
        <v>49</v>
      </c>
      <c r="H21" s="7">
        <v>22853272.91</v>
      </c>
      <c r="I21" s="20">
        <v>30</v>
      </c>
      <c r="J21" s="20">
        <v>8969612.9100000001</v>
      </c>
      <c r="K21" s="4">
        <v>1</v>
      </c>
      <c r="L21" s="4">
        <v>141071</v>
      </c>
      <c r="M21" s="9"/>
      <c r="N21" s="9"/>
      <c r="O21" s="22"/>
      <c r="P21" s="22"/>
      <c r="Q21" s="9"/>
      <c r="R21" s="9"/>
      <c r="S21" s="4">
        <v>14693632.939999999</v>
      </c>
      <c r="T21" s="9"/>
      <c r="U21" s="14">
        <v>88645.11</v>
      </c>
      <c r="W21" s="14">
        <f t="shared" si="0"/>
        <v>22764627.800000001</v>
      </c>
      <c r="X21" s="14">
        <f t="shared" si="1"/>
        <v>0</v>
      </c>
      <c r="Z21" s="14">
        <f t="shared" si="2"/>
        <v>14693632.939999999</v>
      </c>
      <c r="AA21" s="14"/>
    </row>
    <row r="22" spans="1:27" ht="32.25" customHeight="1" x14ac:dyDescent="0.25">
      <c r="A22" s="15" t="s">
        <v>6</v>
      </c>
      <c r="B22" s="29">
        <v>296680885.91391408</v>
      </c>
      <c r="C22" s="4">
        <v>1182</v>
      </c>
      <c r="D22" s="4">
        <v>677769187</v>
      </c>
      <c r="E22" s="4">
        <v>564</v>
      </c>
      <c r="F22" s="4">
        <v>310817806</v>
      </c>
      <c r="G22" s="4">
        <v>521</v>
      </c>
      <c r="H22" s="4">
        <v>287140417.78999996</v>
      </c>
      <c r="I22" s="19">
        <v>134</v>
      </c>
      <c r="J22" s="19">
        <v>54368404.640000001</v>
      </c>
      <c r="K22" s="4">
        <v>13</v>
      </c>
      <c r="L22" s="4">
        <v>6571137</v>
      </c>
      <c r="M22" s="9"/>
      <c r="N22" s="9"/>
      <c r="O22" s="22"/>
      <c r="P22" s="22"/>
      <c r="Q22" s="9"/>
      <c r="R22" s="9"/>
      <c r="S22" s="4">
        <v>140094749.31</v>
      </c>
      <c r="T22" s="9"/>
      <c r="U22" s="14">
        <v>1266300.1100000001</v>
      </c>
      <c r="W22" s="14">
        <f t="shared" si="0"/>
        <v>285874117.67999995</v>
      </c>
      <c r="X22" s="14">
        <f t="shared" si="1"/>
        <v>0</v>
      </c>
      <c r="Y22" s="14">
        <f>W22+W23</f>
        <v>289396877.67999995</v>
      </c>
      <c r="Z22" s="14">
        <f t="shared" si="2"/>
        <v>140094749.31</v>
      </c>
      <c r="AA22" s="14">
        <f>Z22+Z23</f>
        <v>141707964.02000001</v>
      </c>
    </row>
    <row r="23" spans="1:27" ht="39.75" customHeight="1" x14ac:dyDescent="0.25">
      <c r="A23" s="15" t="s">
        <v>48</v>
      </c>
      <c r="B23" s="29">
        <v>5000000</v>
      </c>
      <c r="C23" s="4">
        <v>9</v>
      </c>
      <c r="D23" s="4">
        <v>4923015</v>
      </c>
      <c r="E23" s="4">
        <v>8</v>
      </c>
      <c r="F23" s="4">
        <v>4358466</v>
      </c>
      <c r="G23" s="4">
        <v>6</v>
      </c>
      <c r="H23" s="4">
        <v>3522760</v>
      </c>
      <c r="I23" s="19">
        <v>0</v>
      </c>
      <c r="J23" s="19">
        <v>0</v>
      </c>
      <c r="K23" s="4">
        <v>2</v>
      </c>
      <c r="L23" s="4">
        <v>835706</v>
      </c>
      <c r="M23" s="9"/>
      <c r="N23" s="9"/>
      <c r="O23" s="22"/>
      <c r="P23" s="22"/>
      <c r="Q23" s="9"/>
      <c r="R23" s="9"/>
      <c r="S23" s="4">
        <v>1613214.7100000004</v>
      </c>
      <c r="T23" s="9"/>
      <c r="U23" s="14">
        <v>0</v>
      </c>
      <c r="W23" s="14">
        <f t="shared" si="0"/>
        <v>3522760</v>
      </c>
      <c r="X23" s="14">
        <f t="shared" si="1"/>
        <v>0</v>
      </c>
      <c r="Z23" s="14">
        <f t="shared" si="2"/>
        <v>1613214.7100000004</v>
      </c>
      <c r="AA23" s="14"/>
    </row>
    <row r="24" spans="1:27" ht="39" customHeight="1" x14ac:dyDescent="0.25">
      <c r="A24" s="15" t="s">
        <v>7</v>
      </c>
      <c r="B24" s="29">
        <v>382748166.75960511</v>
      </c>
      <c r="C24" s="4">
        <v>756</v>
      </c>
      <c r="D24" s="4">
        <v>623292062.5</v>
      </c>
      <c r="E24" s="4">
        <v>467</v>
      </c>
      <c r="F24" s="4">
        <v>431235280.00000286</v>
      </c>
      <c r="G24" s="4">
        <v>355</v>
      </c>
      <c r="H24" s="4">
        <v>321968004.30000001</v>
      </c>
      <c r="I24" s="19">
        <v>101</v>
      </c>
      <c r="J24" s="19">
        <v>64051255.299999997</v>
      </c>
      <c r="K24" s="4">
        <v>23</v>
      </c>
      <c r="L24" s="4">
        <v>26689612</v>
      </c>
      <c r="M24" s="4">
        <v>82</v>
      </c>
      <c r="N24" s="4">
        <v>29048417.575813752</v>
      </c>
      <c r="O24" s="19">
        <v>74</v>
      </c>
      <c r="P24" s="19">
        <v>22999080.675813749</v>
      </c>
      <c r="Q24" s="4">
        <v>2</v>
      </c>
      <c r="R24" s="4">
        <v>1248471.1200000001</v>
      </c>
      <c r="S24" s="4">
        <v>141309045.30731213</v>
      </c>
      <c r="T24" s="4">
        <v>18508938.286196869</v>
      </c>
      <c r="U24" s="14">
        <v>1503584.2146419105</v>
      </c>
      <c r="V24" s="14">
        <v>6171180.2776519051</v>
      </c>
      <c r="W24" s="14">
        <f t="shared" si="0"/>
        <v>320464420.08535808</v>
      </c>
      <c r="X24" s="14">
        <f t="shared" si="1"/>
        <v>22877237.298161846</v>
      </c>
      <c r="Y24" s="14">
        <f>W24+W25</f>
        <v>328924286.08535808</v>
      </c>
      <c r="Z24" s="14">
        <f t="shared" si="2"/>
        <v>141309045.30731213</v>
      </c>
      <c r="AA24" s="14">
        <f>Z24+Z25</f>
        <v>145643709.44731212</v>
      </c>
    </row>
    <row r="25" spans="1:27" ht="39" customHeight="1" x14ac:dyDescent="0.25">
      <c r="A25" s="15" t="s">
        <v>35</v>
      </c>
      <c r="B25" s="29">
        <v>10600000</v>
      </c>
      <c r="C25" s="4">
        <v>7</v>
      </c>
      <c r="D25" s="4">
        <v>11489693</v>
      </c>
      <c r="E25" s="4">
        <v>6</v>
      </c>
      <c r="F25" s="4">
        <v>10959866</v>
      </c>
      <c r="G25" s="4">
        <v>5</v>
      </c>
      <c r="H25" s="4">
        <v>8459866</v>
      </c>
      <c r="I25" s="19">
        <v>0</v>
      </c>
      <c r="J25" s="19">
        <v>0</v>
      </c>
      <c r="K25" s="4">
        <v>1</v>
      </c>
      <c r="L25" s="4">
        <v>2500000</v>
      </c>
      <c r="M25" s="9"/>
      <c r="N25" s="9"/>
      <c r="O25" s="22"/>
      <c r="P25" s="22"/>
      <c r="Q25" s="9"/>
      <c r="R25" s="9"/>
      <c r="S25" s="4">
        <v>4334664.1400000006</v>
      </c>
      <c r="T25" s="9"/>
      <c r="W25" s="14">
        <f t="shared" si="0"/>
        <v>8459866</v>
      </c>
      <c r="X25" s="14">
        <f t="shared" si="1"/>
        <v>0</v>
      </c>
      <c r="Z25" s="14">
        <f t="shared" si="2"/>
        <v>4334664.1400000006</v>
      </c>
      <c r="AA25" s="14"/>
    </row>
    <row r="26" spans="1:27" ht="33.75" customHeight="1" x14ac:dyDescent="0.25">
      <c r="A26" s="15" t="s">
        <v>32</v>
      </c>
      <c r="B26" s="29">
        <v>95500000</v>
      </c>
      <c r="C26" s="4">
        <v>239</v>
      </c>
      <c r="D26" s="4">
        <v>157034082</v>
      </c>
      <c r="E26" s="4">
        <v>163</v>
      </c>
      <c r="F26" s="4">
        <v>117790038</v>
      </c>
      <c r="G26" s="4">
        <v>131</v>
      </c>
      <c r="H26" s="4">
        <v>93244562</v>
      </c>
      <c r="I26" s="19">
        <v>58</v>
      </c>
      <c r="J26" s="19">
        <v>34494040</v>
      </c>
      <c r="K26" s="4">
        <v>9</v>
      </c>
      <c r="L26" s="4">
        <v>8963003</v>
      </c>
      <c r="M26" s="9"/>
      <c r="N26" s="9"/>
      <c r="O26" s="22"/>
      <c r="P26" s="22"/>
      <c r="Q26" s="9"/>
      <c r="R26" s="9"/>
      <c r="S26" s="4">
        <v>50867594.562119417</v>
      </c>
      <c r="T26" s="9"/>
      <c r="U26" s="14">
        <v>437764.2378805906</v>
      </c>
      <c r="W26" s="14">
        <f t="shared" si="0"/>
        <v>92806797.762119412</v>
      </c>
      <c r="X26" s="14">
        <f t="shared" si="1"/>
        <v>0</v>
      </c>
      <c r="Z26" s="14">
        <f t="shared" si="2"/>
        <v>50867594.562119417</v>
      </c>
      <c r="AA26" s="14"/>
    </row>
    <row r="27" spans="1:27" ht="30" customHeight="1" x14ac:dyDescent="0.25">
      <c r="A27" s="15" t="s">
        <v>58</v>
      </c>
      <c r="B27" s="29">
        <v>5500000</v>
      </c>
      <c r="C27" s="4">
        <v>98</v>
      </c>
      <c r="D27" s="4">
        <v>1619848</v>
      </c>
      <c r="E27" s="4">
        <v>93</v>
      </c>
      <c r="F27" s="4">
        <v>1569841</v>
      </c>
      <c r="G27" s="4">
        <v>88</v>
      </c>
      <c r="H27" s="4">
        <v>1464232.5</v>
      </c>
      <c r="I27" s="19">
        <v>39</v>
      </c>
      <c r="J27" s="19">
        <v>385982</v>
      </c>
      <c r="K27" s="4">
        <v>3</v>
      </c>
      <c r="L27" s="4">
        <v>80996</v>
      </c>
      <c r="M27" s="9"/>
      <c r="N27" s="9"/>
      <c r="O27" s="22"/>
      <c r="P27" s="22"/>
      <c r="Q27" s="9"/>
      <c r="R27" s="9"/>
      <c r="S27" s="4">
        <v>522272.92000000004</v>
      </c>
      <c r="T27" s="9"/>
      <c r="U27" s="14">
        <v>42321.530000000006</v>
      </c>
      <c r="W27" s="14">
        <f t="shared" si="0"/>
        <v>1421910.97</v>
      </c>
      <c r="X27" s="14">
        <f t="shared" si="1"/>
        <v>0</v>
      </c>
      <c r="Z27" s="14">
        <f t="shared" si="2"/>
        <v>522272.92000000004</v>
      </c>
      <c r="AA27" s="14"/>
    </row>
    <row r="28" spans="1:27" ht="35.25" customHeight="1" x14ac:dyDescent="0.25">
      <c r="A28" s="15" t="s">
        <v>8</v>
      </c>
      <c r="B28" s="29">
        <v>35429438.558204003</v>
      </c>
      <c r="C28" s="4">
        <v>84</v>
      </c>
      <c r="D28" s="4">
        <v>41790963</v>
      </c>
      <c r="E28" s="4">
        <v>65</v>
      </c>
      <c r="F28" s="4">
        <v>31552028</v>
      </c>
      <c r="G28" s="4">
        <v>37</v>
      </c>
      <c r="H28" s="4">
        <v>19870109</v>
      </c>
      <c r="I28" s="19">
        <v>5</v>
      </c>
      <c r="J28" s="19">
        <v>2894832</v>
      </c>
      <c r="K28" s="4">
        <v>5</v>
      </c>
      <c r="L28" s="4">
        <v>749246</v>
      </c>
      <c r="M28" s="9"/>
      <c r="N28" s="9"/>
      <c r="O28" s="22"/>
      <c r="P28" s="22"/>
      <c r="Q28" s="9"/>
      <c r="R28" s="9"/>
      <c r="S28" s="4">
        <v>5440256.7680636607</v>
      </c>
      <c r="T28" s="9"/>
      <c r="U28" s="14">
        <v>16774.701936339392</v>
      </c>
      <c r="W28" s="14">
        <f t="shared" si="0"/>
        <v>19853334.298063662</v>
      </c>
      <c r="X28" s="14">
        <f t="shared" si="1"/>
        <v>0</v>
      </c>
      <c r="Z28" s="14">
        <f t="shared" si="2"/>
        <v>5440256.7680636607</v>
      </c>
      <c r="AA28" s="14"/>
    </row>
    <row r="29" spans="1:27" ht="50.1" customHeight="1" x14ac:dyDescent="0.25">
      <c r="A29" s="15" t="s">
        <v>9</v>
      </c>
      <c r="B29" s="29">
        <v>433978718.78428942</v>
      </c>
      <c r="C29" s="4">
        <v>625</v>
      </c>
      <c r="D29" s="4">
        <v>618074659</v>
      </c>
      <c r="E29" s="4">
        <v>435</v>
      </c>
      <c r="F29" s="4">
        <v>429247593</v>
      </c>
      <c r="G29" s="4">
        <v>388</v>
      </c>
      <c r="H29" s="4">
        <v>380795810.27999997</v>
      </c>
      <c r="I29" s="19">
        <v>56</v>
      </c>
      <c r="J29" s="19">
        <v>53992884.590000004</v>
      </c>
      <c r="K29" s="4">
        <v>3</v>
      </c>
      <c r="L29" s="4">
        <v>2974990</v>
      </c>
      <c r="M29" s="4">
        <v>69</v>
      </c>
      <c r="N29" s="4">
        <v>13064215.699999997</v>
      </c>
      <c r="O29" s="19">
        <v>67</v>
      </c>
      <c r="P29" s="19">
        <v>12447048.589999994</v>
      </c>
      <c r="Q29" s="4">
        <v>3</v>
      </c>
      <c r="R29" s="4">
        <v>604303.63</v>
      </c>
      <c r="S29" s="4">
        <v>216855877.45025635</v>
      </c>
      <c r="T29" s="4">
        <v>8946936.4252785128</v>
      </c>
      <c r="U29" s="14">
        <v>3095429.9806248411</v>
      </c>
      <c r="V29" s="14">
        <v>4135230.2947214856</v>
      </c>
      <c r="W29" s="14">
        <f t="shared" si="0"/>
        <v>377700380.29937512</v>
      </c>
      <c r="X29" s="14">
        <f t="shared" si="1"/>
        <v>8928985.4052785113</v>
      </c>
      <c r="Y29" s="14">
        <f>W29+W30</f>
        <v>384493941.29937512</v>
      </c>
      <c r="Z29" s="14">
        <f t="shared" si="2"/>
        <v>216855877.45025635</v>
      </c>
      <c r="AA29" s="14">
        <f>Z29+Z30</f>
        <v>222156574.97025636</v>
      </c>
    </row>
    <row r="30" spans="1:27" ht="50.1" customHeight="1" x14ac:dyDescent="0.25">
      <c r="A30" s="15" t="s">
        <v>50</v>
      </c>
      <c r="B30" s="29">
        <v>7000000</v>
      </c>
      <c r="C30" s="4">
        <v>7</v>
      </c>
      <c r="D30" s="4">
        <v>6798482</v>
      </c>
      <c r="E30" s="4">
        <v>7</v>
      </c>
      <c r="F30" s="4">
        <v>6794520</v>
      </c>
      <c r="G30" s="4">
        <v>7</v>
      </c>
      <c r="H30" s="4">
        <v>6793561</v>
      </c>
      <c r="I30" s="19">
        <v>0</v>
      </c>
      <c r="J30" s="19">
        <v>0</v>
      </c>
      <c r="K30" s="4">
        <v>0</v>
      </c>
      <c r="L30" s="4">
        <v>0</v>
      </c>
      <c r="M30" s="9"/>
      <c r="N30" s="9"/>
      <c r="O30" s="22"/>
      <c r="P30" s="22"/>
      <c r="Q30" s="9"/>
      <c r="R30" s="9"/>
      <c r="S30" s="4">
        <v>5300697.5200000005</v>
      </c>
      <c r="T30" s="9"/>
      <c r="W30" s="14">
        <f t="shared" si="0"/>
        <v>6793561</v>
      </c>
      <c r="X30" s="14">
        <f t="shared" si="1"/>
        <v>0</v>
      </c>
      <c r="Z30" s="14">
        <f t="shared" si="2"/>
        <v>5300697.5200000005</v>
      </c>
      <c r="AA30" s="14"/>
    </row>
    <row r="31" spans="1:27" ht="50.1" customHeight="1" x14ac:dyDescent="0.25">
      <c r="A31" s="15" t="s">
        <v>10</v>
      </c>
      <c r="B31" s="29">
        <v>130298232.71076201</v>
      </c>
      <c r="C31" s="4">
        <v>441</v>
      </c>
      <c r="D31" s="4">
        <v>418451214</v>
      </c>
      <c r="E31" s="4">
        <v>81</v>
      </c>
      <c r="F31" s="4">
        <v>78989370</v>
      </c>
      <c r="G31" s="4">
        <v>80</v>
      </c>
      <c r="H31" s="4">
        <v>77425821.400000006</v>
      </c>
      <c r="I31" s="19">
        <v>29</v>
      </c>
      <c r="J31" s="19">
        <v>27373700.400000002</v>
      </c>
      <c r="K31" s="4">
        <v>0</v>
      </c>
      <c r="L31" s="4">
        <v>0</v>
      </c>
      <c r="M31" s="4">
        <v>175</v>
      </c>
      <c r="N31" s="4">
        <v>80042708.683281735</v>
      </c>
      <c r="O31" s="19">
        <v>164</v>
      </c>
      <c r="P31" s="19">
        <v>74097992.943281695</v>
      </c>
      <c r="Q31" s="4">
        <v>1</v>
      </c>
      <c r="R31" s="4">
        <v>556991.68999999994</v>
      </c>
      <c r="S31" s="4">
        <v>59202291.316658705</v>
      </c>
      <c r="T31" s="4">
        <v>49121773.758326255</v>
      </c>
      <c r="U31" s="14">
        <v>2639543.0250817635</v>
      </c>
      <c r="V31" s="14">
        <v>27422712.004553977</v>
      </c>
      <c r="W31" s="14">
        <f t="shared" si="0"/>
        <v>74786278.374918237</v>
      </c>
      <c r="X31" s="14">
        <f t="shared" si="1"/>
        <v>52619996.678727761</v>
      </c>
      <c r="Y31" s="14">
        <f>W31+W32</f>
        <v>78133325.374918237</v>
      </c>
      <c r="Z31" s="14">
        <f t="shared" si="2"/>
        <v>59202291.316658705</v>
      </c>
      <c r="AA31" s="14">
        <f>Z31+Z32</f>
        <v>60968124.746658705</v>
      </c>
    </row>
    <row r="32" spans="1:27" ht="49.5" customHeight="1" x14ac:dyDescent="0.25">
      <c r="A32" s="15" t="s">
        <v>37</v>
      </c>
      <c r="B32" s="29">
        <v>3000000</v>
      </c>
      <c r="C32" s="4">
        <v>4</v>
      </c>
      <c r="D32" s="4">
        <v>3452793</v>
      </c>
      <c r="E32" s="4">
        <v>4</v>
      </c>
      <c r="F32" s="4">
        <v>3347047</v>
      </c>
      <c r="G32" s="4">
        <v>4</v>
      </c>
      <c r="H32" s="4">
        <v>3347047</v>
      </c>
      <c r="I32" s="19">
        <v>0</v>
      </c>
      <c r="J32" s="19">
        <v>0</v>
      </c>
      <c r="K32" s="4">
        <v>0</v>
      </c>
      <c r="L32" s="4">
        <v>0</v>
      </c>
      <c r="M32" s="9"/>
      <c r="N32" s="9"/>
      <c r="O32" s="22"/>
      <c r="P32" s="22"/>
      <c r="Q32" s="9"/>
      <c r="R32" s="9"/>
      <c r="S32" s="4">
        <v>1765833.43</v>
      </c>
      <c r="T32" s="9"/>
      <c r="W32" s="14">
        <f t="shared" si="0"/>
        <v>3347047</v>
      </c>
      <c r="X32" s="14">
        <f t="shared" si="1"/>
        <v>0</v>
      </c>
      <c r="Z32" s="14">
        <f t="shared" si="2"/>
        <v>1765833.43</v>
      </c>
      <c r="AA32" s="14"/>
    </row>
    <row r="33" spans="1:28" ht="50.1" customHeight="1" x14ac:dyDescent="0.25">
      <c r="A33" s="15" t="s">
        <v>24</v>
      </c>
      <c r="B33" s="29">
        <v>99271118.698250443</v>
      </c>
      <c r="C33" s="4">
        <v>104</v>
      </c>
      <c r="D33" s="4">
        <v>146722415</v>
      </c>
      <c r="E33" s="4">
        <v>65</v>
      </c>
      <c r="F33" s="4">
        <v>91277869</v>
      </c>
      <c r="G33" s="4">
        <v>65</v>
      </c>
      <c r="H33" s="4">
        <v>91018765.099999994</v>
      </c>
      <c r="I33" s="19">
        <v>7</v>
      </c>
      <c r="J33" s="19">
        <v>10189186</v>
      </c>
      <c r="K33" s="4">
        <v>0</v>
      </c>
      <c r="L33" s="4">
        <v>0</v>
      </c>
      <c r="M33" s="4">
        <v>40</v>
      </c>
      <c r="N33" s="4">
        <v>12435311.939999999</v>
      </c>
      <c r="O33" s="19">
        <v>39</v>
      </c>
      <c r="P33" s="19">
        <v>11723923.919999998</v>
      </c>
      <c r="Q33" s="4">
        <v>0</v>
      </c>
      <c r="R33" s="4">
        <v>0</v>
      </c>
      <c r="S33" s="4">
        <v>54315433.249999985</v>
      </c>
      <c r="T33" s="4">
        <v>7883147.3573377365</v>
      </c>
      <c r="U33" s="14">
        <v>243118.59999999963</v>
      </c>
      <c r="V33" s="14">
        <v>4451547.4526622621</v>
      </c>
      <c r="W33" s="14">
        <f t="shared" si="0"/>
        <v>90775646.5</v>
      </c>
      <c r="X33" s="14">
        <f t="shared" si="1"/>
        <v>7983764.4873377373</v>
      </c>
      <c r="Y33" s="14">
        <f>W33+W34</f>
        <v>92197466.5</v>
      </c>
      <c r="Z33" s="14">
        <f t="shared" si="2"/>
        <v>54315433.249999985</v>
      </c>
      <c r="AA33" s="14">
        <f>Z33+Z34</f>
        <v>54364189.249999985</v>
      </c>
    </row>
    <row r="34" spans="1:28" ht="50.1" customHeight="1" x14ac:dyDescent="0.25">
      <c r="A34" s="15" t="s">
        <v>38</v>
      </c>
      <c r="B34" s="29">
        <v>1700000</v>
      </c>
      <c r="C34" s="4">
        <v>2</v>
      </c>
      <c r="D34" s="4">
        <v>1462698</v>
      </c>
      <c r="E34" s="4">
        <v>2</v>
      </c>
      <c r="F34" s="4">
        <v>1421820</v>
      </c>
      <c r="G34" s="4">
        <v>2</v>
      </c>
      <c r="H34" s="4">
        <v>1421820</v>
      </c>
      <c r="I34" s="19">
        <v>0</v>
      </c>
      <c r="J34" s="19">
        <v>0</v>
      </c>
      <c r="K34" s="4">
        <v>0</v>
      </c>
      <c r="L34" s="4">
        <v>0</v>
      </c>
      <c r="M34" s="9"/>
      <c r="N34" s="9"/>
      <c r="O34" s="22"/>
      <c r="P34" s="22"/>
      <c r="Q34" s="9"/>
      <c r="R34" s="9"/>
      <c r="S34" s="4">
        <v>48756</v>
      </c>
      <c r="T34" s="9"/>
      <c r="W34" s="14">
        <f t="shared" si="0"/>
        <v>1421820</v>
      </c>
      <c r="X34" s="14">
        <f t="shared" si="1"/>
        <v>0</v>
      </c>
      <c r="Z34" s="14">
        <f t="shared" si="2"/>
        <v>48756</v>
      </c>
      <c r="AA34" s="14"/>
    </row>
    <row r="35" spans="1:28" ht="50.1" customHeight="1" x14ac:dyDescent="0.25">
      <c r="A35" s="15" t="s">
        <v>63</v>
      </c>
      <c r="B35" s="29">
        <v>24775002.863898803</v>
      </c>
      <c r="C35" s="4">
        <v>374</v>
      </c>
      <c r="D35" s="4">
        <v>29639450</v>
      </c>
      <c r="E35" s="4">
        <v>298</v>
      </c>
      <c r="F35" s="4">
        <v>22506894.99999905</v>
      </c>
      <c r="G35" s="4">
        <v>182</v>
      </c>
      <c r="H35" s="4">
        <v>15566028.93</v>
      </c>
      <c r="I35" s="19">
        <v>17</v>
      </c>
      <c r="J35" s="19">
        <v>1381244.46</v>
      </c>
      <c r="K35" s="4">
        <v>0</v>
      </c>
      <c r="L35" s="4">
        <v>0</v>
      </c>
      <c r="M35" s="9"/>
      <c r="N35" s="9"/>
      <c r="O35" s="22"/>
      <c r="P35" s="22"/>
      <c r="Q35" s="9"/>
      <c r="R35" s="9"/>
      <c r="S35" s="4">
        <v>2917939.58</v>
      </c>
      <c r="T35" s="9"/>
      <c r="U35" s="14">
        <v>6073.1200000000244</v>
      </c>
      <c r="W35" s="14">
        <f t="shared" si="0"/>
        <v>15559955.810000001</v>
      </c>
      <c r="X35" s="14">
        <f t="shared" si="1"/>
        <v>0</v>
      </c>
      <c r="Z35" s="14">
        <f t="shared" si="2"/>
        <v>2917939.58</v>
      </c>
      <c r="AA35" s="14"/>
    </row>
    <row r="36" spans="1:28" ht="49.5" customHeight="1" x14ac:dyDescent="0.25">
      <c r="A36" s="15" t="s">
        <v>64</v>
      </c>
      <c r="B36" s="29">
        <v>3677431.1661012005</v>
      </c>
      <c r="C36" s="4">
        <v>1</v>
      </c>
      <c r="D36" s="4">
        <v>198284</v>
      </c>
      <c r="E36" s="4">
        <v>0</v>
      </c>
      <c r="F36" s="4">
        <v>0</v>
      </c>
      <c r="G36" s="4">
        <v>0</v>
      </c>
      <c r="H36" s="4">
        <v>0</v>
      </c>
      <c r="I36" s="19">
        <v>0</v>
      </c>
      <c r="J36" s="19">
        <v>0</v>
      </c>
      <c r="K36" s="4">
        <v>0</v>
      </c>
      <c r="L36" s="4">
        <v>0</v>
      </c>
      <c r="M36" s="9"/>
      <c r="N36" s="9"/>
      <c r="O36" s="22"/>
      <c r="P36" s="22"/>
      <c r="Q36" s="9"/>
      <c r="R36" s="9"/>
      <c r="S36" s="4">
        <v>0</v>
      </c>
      <c r="T36" s="9"/>
      <c r="W36" s="14">
        <f t="shared" si="0"/>
        <v>0</v>
      </c>
      <c r="X36" s="14">
        <f t="shared" si="1"/>
        <v>0</v>
      </c>
      <c r="Z36" s="14">
        <f t="shared" si="2"/>
        <v>0</v>
      </c>
      <c r="AA36" s="14"/>
    </row>
    <row r="37" spans="1:28" ht="31.5" customHeight="1" x14ac:dyDescent="0.25">
      <c r="A37" s="15" t="s">
        <v>11</v>
      </c>
      <c r="B37" s="29">
        <v>466754111.55977482</v>
      </c>
      <c r="C37" s="4">
        <v>14908</v>
      </c>
      <c r="D37" s="4">
        <v>612970000</v>
      </c>
      <c r="E37" s="4">
        <v>10620</v>
      </c>
      <c r="F37" s="4">
        <v>435950000</v>
      </c>
      <c r="G37" s="4">
        <v>10499</v>
      </c>
      <c r="H37" s="4">
        <v>430910000</v>
      </c>
      <c r="I37" s="19">
        <v>9632</v>
      </c>
      <c r="J37" s="19">
        <v>395510000</v>
      </c>
      <c r="K37" s="4">
        <v>20</v>
      </c>
      <c r="L37" s="4">
        <v>810000</v>
      </c>
      <c r="M37" s="4">
        <v>1065</v>
      </c>
      <c r="N37" s="4">
        <v>13763286.275</v>
      </c>
      <c r="O37" s="19">
        <v>1044</v>
      </c>
      <c r="P37" s="19">
        <v>13502246.34</v>
      </c>
      <c r="Q37" s="4">
        <v>172</v>
      </c>
      <c r="R37" s="4">
        <v>1961345.4500000002</v>
      </c>
      <c r="S37" s="4">
        <v>420729297.91000003</v>
      </c>
      <c r="T37" s="4">
        <v>13396497.412422486</v>
      </c>
      <c r="U37" s="14">
        <v>673202.09</v>
      </c>
      <c r="V37" s="14">
        <v>137277.88757751504</v>
      </c>
      <c r="W37" s="14">
        <f t="shared" si="0"/>
        <v>430236797.91000003</v>
      </c>
      <c r="X37" s="14">
        <f t="shared" si="1"/>
        <v>13626008.387422485</v>
      </c>
      <c r="Y37" s="14">
        <f>W37+W38</f>
        <v>438411909.02000004</v>
      </c>
      <c r="Z37" s="14">
        <f t="shared" si="2"/>
        <v>420729297.91000003</v>
      </c>
      <c r="AA37" s="14">
        <f>Z37+Z38</f>
        <v>428841742.35000002</v>
      </c>
      <c r="AB37" s="14"/>
    </row>
    <row r="38" spans="1:28" ht="31.5" customHeight="1" x14ac:dyDescent="0.25">
      <c r="A38" s="15" t="s">
        <v>36</v>
      </c>
      <c r="B38" s="29">
        <v>10000000</v>
      </c>
      <c r="C38" s="4">
        <v>233</v>
      </c>
      <c r="D38" s="4">
        <v>9510000</v>
      </c>
      <c r="E38" s="4">
        <v>204</v>
      </c>
      <c r="F38" s="4">
        <v>8300000</v>
      </c>
      <c r="G38" s="4">
        <v>201</v>
      </c>
      <c r="H38" s="4">
        <v>8180000</v>
      </c>
      <c r="I38" s="19">
        <v>195</v>
      </c>
      <c r="J38" s="19">
        <v>7940000</v>
      </c>
      <c r="K38" s="4">
        <v>0</v>
      </c>
      <c r="L38" s="4">
        <v>0</v>
      </c>
      <c r="M38" s="9"/>
      <c r="N38" s="9"/>
      <c r="O38" s="22"/>
      <c r="P38" s="22"/>
      <c r="Q38" s="9"/>
      <c r="R38" s="9"/>
      <c r="S38" s="4">
        <v>8112444.4399999995</v>
      </c>
      <c r="T38" s="9"/>
      <c r="U38" s="14">
        <v>4888.8899999999994</v>
      </c>
      <c r="W38" s="14">
        <f t="shared" si="0"/>
        <v>8175111.1100000003</v>
      </c>
      <c r="X38" s="14">
        <f t="shared" si="1"/>
        <v>0</v>
      </c>
      <c r="Z38" s="14">
        <f t="shared" si="2"/>
        <v>8112444.4399999995</v>
      </c>
      <c r="AA38" s="14"/>
    </row>
    <row r="39" spans="1:28" ht="36" customHeight="1" x14ac:dyDescent="0.25">
      <c r="A39" s="15" t="s">
        <v>12</v>
      </c>
      <c r="B39" s="29">
        <v>106583304.35974088</v>
      </c>
      <c r="C39" s="8">
        <v>6098</v>
      </c>
      <c r="D39" s="8">
        <v>345300000</v>
      </c>
      <c r="E39" s="8">
        <v>1895</v>
      </c>
      <c r="F39" s="8">
        <v>111510000</v>
      </c>
      <c r="G39" s="8">
        <v>1844</v>
      </c>
      <c r="H39" s="8">
        <v>108438000</v>
      </c>
      <c r="I39" s="21">
        <v>753</v>
      </c>
      <c r="J39" s="21">
        <v>43390000</v>
      </c>
      <c r="K39" s="8">
        <v>20</v>
      </c>
      <c r="L39" s="8">
        <v>1220000</v>
      </c>
      <c r="M39" s="9"/>
      <c r="N39" s="9"/>
      <c r="O39" s="22"/>
      <c r="P39" s="22"/>
      <c r="Q39" s="9"/>
      <c r="R39" s="9"/>
      <c r="S39" s="8">
        <v>89519038.680000007</v>
      </c>
      <c r="T39" s="9"/>
      <c r="U39" s="14">
        <v>18102.969999999994</v>
      </c>
      <c r="W39" s="14">
        <f t="shared" si="0"/>
        <v>108419897.03</v>
      </c>
      <c r="X39" s="14">
        <f t="shared" si="1"/>
        <v>0</v>
      </c>
      <c r="Y39" s="14">
        <f>W39+W40</f>
        <v>113209897.03</v>
      </c>
      <c r="Z39" s="14">
        <f t="shared" si="2"/>
        <v>89519038.680000007</v>
      </c>
      <c r="AA39" s="14">
        <f>Z39+Z40</f>
        <v>93130038.680000007</v>
      </c>
    </row>
    <row r="40" spans="1:28" ht="39" customHeight="1" x14ac:dyDescent="0.25">
      <c r="A40" s="15" t="s">
        <v>44</v>
      </c>
      <c r="B40" s="29">
        <v>5000000</v>
      </c>
      <c r="C40" s="8">
        <v>235</v>
      </c>
      <c r="D40" s="8">
        <v>15250000</v>
      </c>
      <c r="E40" s="8">
        <v>74</v>
      </c>
      <c r="F40" s="8">
        <v>5000000</v>
      </c>
      <c r="G40" s="8">
        <v>71</v>
      </c>
      <c r="H40" s="8">
        <v>4790000</v>
      </c>
      <c r="I40" s="21">
        <v>7</v>
      </c>
      <c r="J40" s="21">
        <v>370000</v>
      </c>
      <c r="K40" s="8">
        <v>3</v>
      </c>
      <c r="L40" s="8">
        <v>210000</v>
      </c>
      <c r="M40" s="9"/>
      <c r="N40" s="9"/>
      <c r="O40" s="22"/>
      <c r="P40" s="22"/>
      <c r="Q40" s="9"/>
      <c r="R40" s="9"/>
      <c r="S40" s="8">
        <v>3611000</v>
      </c>
      <c r="T40" s="9"/>
      <c r="W40" s="14">
        <f t="shared" si="0"/>
        <v>4790000</v>
      </c>
      <c r="X40" s="14">
        <f t="shared" si="1"/>
        <v>0</v>
      </c>
      <c r="Z40" s="14">
        <f t="shared" si="2"/>
        <v>3611000</v>
      </c>
      <c r="AA40" s="14"/>
    </row>
    <row r="41" spans="1:28" ht="31.5" customHeight="1" x14ac:dyDescent="0.25">
      <c r="A41" s="15" t="s">
        <v>13</v>
      </c>
      <c r="B41" s="29">
        <v>246471270.81864458</v>
      </c>
      <c r="C41" s="8">
        <v>20618</v>
      </c>
      <c r="D41" s="8">
        <v>309240000</v>
      </c>
      <c r="E41" s="8">
        <v>13892</v>
      </c>
      <c r="F41" s="8">
        <v>208380000</v>
      </c>
      <c r="G41" s="8">
        <v>13746</v>
      </c>
      <c r="H41" s="8">
        <v>205992916.66999996</v>
      </c>
      <c r="I41" s="21">
        <v>8744</v>
      </c>
      <c r="J41" s="21">
        <v>131160000</v>
      </c>
      <c r="K41" s="8">
        <v>34</v>
      </c>
      <c r="L41" s="8">
        <v>510000</v>
      </c>
      <c r="M41" s="8">
        <v>14549</v>
      </c>
      <c r="N41" s="8">
        <v>34984500</v>
      </c>
      <c r="O41" s="21">
        <v>14548</v>
      </c>
      <c r="P41" s="21">
        <v>34983000</v>
      </c>
      <c r="Q41" s="8">
        <v>6601</v>
      </c>
      <c r="R41" s="8">
        <v>20079000</v>
      </c>
      <c r="S41" s="8">
        <v>186239968.04000005</v>
      </c>
      <c r="T41" s="8">
        <v>35170500</v>
      </c>
      <c r="U41" s="14">
        <v>251698.47</v>
      </c>
      <c r="W41" s="14">
        <f t="shared" si="0"/>
        <v>205741218.19999996</v>
      </c>
      <c r="X41" s="14">
        <f t="shared" si="1"/>
        <v>34984500</v>
      </c>
      <c r="Y41" s="14">
        <f>W41+W42</f>
        <v>208540468.19999996</v>
      </c>
      <c r="Z41" s="14">
        <f t="shared" si="2"/>
        <v>186239968.04000005</v>
      </c>
      <c r="AA41" s="14">
        <f>Z41+Z42</f>
        <v>188859218.04000005</v>
      </c>
    </row>
    <row r="42" spans="1:28" ht="33.75" customHeight="1" x14ac:dyDescent="0.25">
      <c r="A42" s="15" t="s">
        <v>45</v>
      </c>
      <c r="B42" s="29">
        <v>5000000</v>
      </c>
      <c r="C42" s="8">
        <v>227</v>
      </c>
      <c r="D42" s="8">
        <v>3405000</v>
      </c>
      <c r="E42" s="8">
        <v>188</v>
      </c>
      <c r="F42" s="8">
        <v>2820000</v>
      </c>
      <c r="G42" s="8">
        <v>187</v>
      </c>
      <c r="H42" s="8">
        <v>2801250</v>
      </c>
      <c r="I42" s="21">
        <v>141</v>
      </c>
      <c r="J42" s="21">
        <v>2115000</v>
      </c>
      <c r="K42" s="8">
        <v>0</v>
      </c>
      <c r="L42" s="8">
        <v>0</v>
      </c>
      <c r="M42" s="9"/>
      <c r="N42" s="9"/>
      <c r="O42" s="22"/>
      <c r="P42" s="22"/>
      <c r="Q42" s="9"/>
      <c r="R42" s="9"/>
      <c r="S42" s="8">
        <v>2619250</v>
      </c>
      <c r="T42" s="9"/>
      <c r="U42" s="14">
        <v>2000</v>
      </c>
      <c r="W42" s="14">
        <f t="shared" si="0"/>
        <v>2799250</v>
      </c>
      <c r="X42" s="14">
        <f t="shared" si="1"/>
        <v>0</v>
      </c>
      <c r="Z42" s="14">
        <f t="shared" si="2"/>
        <v>2619250</v>
      </c>
      <c r="AA42" s="14"/>
    </row>
    <row r="43" spans="1:28" ht="33" customHeight="1" x14ac:dyDescent="0.25">
      <c r="A43" s="15" t="s">
        <v>14</v>
      </c>
      <c r="B43" s="29">
        <v>156503969.26253805</v>
      </c>
      <c r="C43" s="8">
        <v>2518</v>
      </c>
      <c r="D43" s="8">
        <v>424560139.14899999</v>
      </c>
      <c r="E43" s="8">
        <v>986</v>
      </c>
      <c r="F43" s="8">
        <v>162689274.03999999</v>
      </c>
      <c r="G43" s="8">
        <v>850</v>
      </c>
      <c r="H43" s="8">
        <v>140576489.99999997</v>
      </c>
      <c r="I43" s="21">
        <v>469</v>
      </c>
      <c r="J43" s="21">
        <v>69962377.599999994</v>
      </c>
      <c r="K43" s="8">
        <v>63</v>
      </c>
      <c r="L43" s="8">
        <v>10220001.800000001</v>
      </c>
      <c r="M43" s="8">
        <v>291</v>
      </c>
      <c r="N43" s="8">
        <v>16285442.360936429</v>
      </c>
      <c r="O43" s="21">
        <v>270</v>
      </c>
      <c r="P43" s="21">
        <v>14652228.480936429</v>
      </c>
      <c r="Q43" s="8">
        <v>16</v>
      </c>
      <c r="R43" s="8">
        <v>1387178.86</v>
      </c>
      <c r="S43" s="8">
        <v>101363356.83237603</v>
      </c>
      <c r="T43" s="8">
        <v>12467926.307434661</v>
      </c>
      <c r="U43" s="14">
        <v>1334941.107623748</v>
      </c>
      <c r="V43" s="14">
        <v>2663438.9818041511</v>
      </c>
      <c r="W43" s="14">
        <f t="shared" si="0"/>
        <v>139241548.89237621</v>
      </c>
      <c r="X43" s="14">
        <f t="shared" si="1"/>
        <v>13622003.379132278</v>
      </c>
      <c r="Y43" s="14">
        <f>W43+W44</f>
        <v>148390636.8123762</v>
      </c>
      <c r="Z43" s="14">
        <f t="shared" si="2"/>
        <v>101363356.83237603</v>
      </c>
      <c r="AA43" s="14">
        <f>Z43+Z44</f>
        <v>104816124.12237604</v>
      </c>
    </row>
    <row r="44" spans="1:28" ht="36" customHeight="1" x14ac:dyDescent="0.25">
      <c r="A44" s="15" t="s">
        <v>46</v>
      </c>
      <c r="B44" s="29">
        <v>10000000</v>
      </c>
      <c r="C44" s="8">
        <v>92</v>
      </c>
      <c r="D44" s="8">
        <v>17380057</v>
      </c>
      <c r="E44" s="8">
        <v>54</v>
      </c>
      <c r="F44" s="8">
        <v>10297223</v>
      </c>
      <c r="G44" s="8">
        <v>48</v>
      </c>
      <c r="H44" s="8">
        <v>9158966</v>
      </c>
      <c r="I44" s="21">
        <v>4</v>
      </c>
      <c r="J44" s="21">
        <v>635663</v>
      </c>
      <c r="K44" s="8">
        <v>2</v>
      </c>
      <c r="L44" s="8">
        <v>341148</v>
      </c>
      <c r="M44" s="9"/>
      <c r="N44" s="9"/>
      <c r="O44" s="22"/>
      <c r="P44" s="22"/>
      <c r="Q44" s="9"/>
      <c r="R44" s="9"/>
      <c r="S44" s="8">
        <v>3452767.2899999996</v>
      </c>
      <c r="T44" s="9"/>
      <c r="U44" s="14">
        <v>9878.0800000000163</v>
      </c>
      <c r="W44" s="14">
        <f t="shared" si="0"/>
        <v>9149087.9199999999</v>
      </c>
      <c r="X44" s="14">
        <f t="shared" si="1"/>
        <v>0</v>
      </c>
      <c r="Z44" s="14">
        <f t="shared" si="2"/>
        <v>3452767.2899999996</v>
      </c>
      <c r="AA44" s="14"/>
    </row>
    <row r="45" spans="1:28" ht="27.75" customHeight="1" x14ac:dyDescent="0.25">
      <c r="A45" s="15" t="s">
        <v>34</v>
      </c>
      <c r="B45" s="29">
        <v>6000</v>
      </c>
      <c r="C45" s="8">
        <v>22</v>
      </c>
      <c r="D45" s="8">
        <v>63295.85</v>
      </c>
      <c r="E45" s="8">
        <v>3</v>
      </c>
      <c r="F45" s="8">
        <v>4882.12</v>
      </c>
      <c r="G45" s="8">
        <v>3</v>
      </c>
      <c r="H45" s="8">
        <v>3293.9799999999996</v>
      </c>
      <c r="I45" s="21">
        <v>1</v>
      </c>
      <c r="J45" s="21">
        <v>1733.32</v>
      </c>
      <c r="K45" s="8">
        <v>0</v>
      </c>
      <c r="L45" s="8">
        <v>0</v>
      </c>
      <c r="M45" s="9"/>
      <c r="N45" s="9"/>
      <c r="O45" s="22"/>
      <c r="P45" s="22"/>
      <c r="Q45" s="9"/>
      <c r="R45" s="9"/>
      <c r="S45" s="8">
        <v>3249.77</v>
      </c>
      <c r="T45" s="9"/>
      <c r="U45" s="14">
        <v>44.209999999999809</v>
      </c>
      <c r="W45" s="14">
        <f t="shared" si="0"/>
        <v>3249.7699999999995</v>
      </c>
      <c r="X45" s="14">
        <f t="shared" si="1"/>
        <v>0</v>
      </c>
      <c r="Z45" s="14">
        <f t="shared" si="2"/>
        <v>3249.77</v>
      </c>
      <c r="AA45" s="14"/>
    </row>
    <row r="46" spans="1:28" ht="50.1" customHeight="1" x14ac:dyDescent="0.25">
      <c r="A46" s="15" t="s">
        <v>15</v>
      </c>
      <c r="B46" s="41">
        <v>1108947145.3004799</v>
      </c>
      <c r="C46" s="8">
        <v>501</v>
      </c>
      <c r="D46" s="8">
        <v>726335354</v>
      </c>
      <c r="E46" s="8">
        <v>335</v>
      </c>
      <c r="F46" s="8">
        <v>476597570.84000003</v>
      </c>
      <c r="G46" s="8">
        <v>306</v>
      </c>
      <c r="H46" s="8">
        <v>427561469.39000005</v>
      </c>
      <c r="I46" s="21">
        <v>32</v>
      </c>
      <c r="J46" s="21">
        <v>34938545.149999999</v>
      </c>
      <c r="K46" s="8">
        <v>0</v>
      </c>
      <c r="L46" s="8">
        <v>0</v>
      </c>
      <c r="M46" s="8">
        <v>66</v>
      </c>
      <c r="N46" s="8">
        <v>54598293.109999999</v>
      </c>
      <c r="O46" s="21">
        <v>47</v>
      </c>
      <c r="P46" s="21">
        <v>30396583.419999998</v>
      </c>
      <c r="Q46" s="8">
        <v>1</v>
      </c>
      <c r="R46" s="8">
        <v>1530762.8000000003</v>
      </c>
      <c r="S46" s="8">
        <v>292869945.83336806</v>
      </c>
      <c r="T46" s="8">
        <v>24389572.650792807</v>
      </c>
      <c r="U46" s="14">
        <v>2421318.5283119939</v>
      </c>
      <c r="V46" s="14">
        <v>19529725.527534135</v>
      </c>
      <c r="W46" s="14">
        <f t="shared" si="0"/>
        <v>425140150.86168808</v>
      </c>
      <c r="X46" s="14">
        <f t="shared" si="1"/>
        <v>35068567.582465865</v>
      </c>
      <c r="Y46" s="14">
        <f>W46+W47</f>
        <v>439611593.86168808</v>
      </c>
      <c r="Z46" s="14">
        <f t="shared" si="2"/>
        <v>292869945.83336806</v>
      </c>
      <c r="AA46" s="14">
        <f>Z46+Z47</f>
        <v>299545691.28336805</v>
      </c>
    </row>
    <row r="47" spans="1:28" ht="50.1" customHeight="1" x14ac:dyDescent="0.25">
      <c r="A47" s="15" t="s">
        <v>39</v>
      </c>
      <c r="B47" s="42"/>
      <c r="C47" s="8">
        <v>12</v>
      </c>
      <c r="D47" s="8">
        <v>16111717</v>
      </c>
      <c r="E47" s="8">
        <v>11</v>
      </c>
      <c r="F47" s="8">
        <v>14471443</v>
      </c>
      <c r="G47" s="8">
        <v>11</v>
      </c>
      <c r="H47" s="8">
        <v>14471443</v>
      </c>
      <c r="I47" s="21">
        <v>0</v>
      </c>
      <c r="J47" s="21">
        <v>0</v>
      </c>
      <c r="K47" s="8">
        <v>0</v>
      </c>
      <c r="L47" s="8">
        <v>0</v>
      </c>
      <c r="M47" s="9"/>
      <c r="N47" s="9"/>
      <c r="O47" s="22"/>
      <c r="P47" s="22"/>
      <c r="Q47" s="9"/>
      <c r="R47" s="9"/>
      <c r="S47" s="8">
        <v>6675745.4499999993</v>
      </c>
      <c r="T47" s="9"/>
      <c r="W47" s="14">
        <f t="shared" ref="W47:W77" si="3">H47-U47</f>
        <v>14471443</v>
      </c>
      <c r="X47" s="14">
        <f t="shared" ref="X47:X77" si="4">N47-V47</f>
        <v>0</v>
      </c>
      <c r="Z47" s="14">
        <f t="shared" si="2"/>
        <v>6675745.4499999993</v>
      </c>
      <c r="AA47" s="14"/>
    </row>
    <row r="48" spans="1:28" ht="50.1" customHeight="1" x14ac:dyDescent="0.25">
      <c r="A48" s="15" t="s">
        <v>16</v>
      </c>
      <c r="B48" s="42"/>
      <c r="C48" s="8">
        <v>973</v>
      </c>
      <c r="D48" s="8">
        <v>1003987456</v>
      </c>
      <c r="E48" s="8">
        <v>489</v>
      </c>
      <c r="F48" s="8">
        <v>510942432</v>
      </c>
      <c r="G48" s="8">
        <v>479</v>
      </c>
      <c r="H48" s="8">
        <v>491519394.25999993</v>
      </c>
      <c r="I48" s="21">
        <v>164</v>
      </c>
      <c r="J48" s="21">
        <v>167048634.59</v>
      </c>
      <c r="K48" s="8">
        <v>1</v>
      </c>
      <c r="L48" s="8">
        <v>1000000</v>
      </c>
      <c r="M48" s="8">
        <v>139</v>
      </c>
      <c r="N48" s="8">
        <v>80135750.484999999</v>
      </c>
      <c r="O48" s="21">
        <v>121</v>
      </c>
      <c r="P48" s="21">
        <v>57036684.849999957</v>
      </c>
      <c r="Q48" s="8">
        <v>2</v>
      </c>
      <c r="R48" s="8">
        <v>1443839.5899999999</v>
      </c>
      <c r="S48" s="8">
        <v>391595604.35100907</v>
      </c>
      <c r="T48" s="8">
        <v>37653157.987367049</v>
      </c>
      <c r="U48" s="14">
        <v>16890838.652419712</v>
      </c>
      <c r="V48" s="14">
        <v>32247644.602119796</v>
      </c>
      <c r="W48" s="14">
        <f t="shared" si="3"/>
        <v>474628555.60758024</v>
      </c>
      <c r="X48" s="14">
        <f t="shared" si="4"/>
        <v>47888105.882880203</v>
      </c>
      <c r="Y48" s="14">
        <f>W48+W49</f>
        <v>502314163.95758027</v>
      </c>
      <c r="Z48" s="14">
        <f t="shared" si="2"/>
        <v>391595604.35100907</v>
      </c>
      <c r="AA48" s="14">
        <f>Z48+Z49</f>
        <v>406879699.34100908</v>
      </c>
    </row>
    <row r="49" spans="1:27" ht="50.1" customHeight="1" x14ac:dyDescent="0.25">
      <c r="A49" s="15" t="s">
        <v>40</v>
      </c>
      <c r="B49" s="42"/>
      <c r="C49" s="8">
        <v>31</v>
      </c>
      <c r="D49" s="8">
        <v>29715764</v>
      </c>
      <c r="E49" s="8">
        <v>29</v>
      </c>
      <c r="F49" s="8">
        <v>27694510</v>
      </c>
      <c r="G49" s="8">
        <v>29</v>
      </c>
      <c r="H49" s="8">
        <v>27689617.52</v>
      </c>
      <c r="I49" s="21">
        <v>1</v>
      </c>
      <c r="J49" s="21">
        <v>981528</v>
      </c>
      <c r="K49" s="8">
        <v>0</v>
      </c>
      <c r="L49" s="8">
        <v>0</v>
      </c>
      <c r="M49" s="9"/>
      <c r="N49" s="9"/>
      <c r="O49" s="22"/>
      <c r="P49" s="22"/>
      <c r="Q49" s="9"/>
      <c r="R49" s="9"/>
      <c r="S49" s="8">
        <v>15284094.989999995</v>
      </c>
      <c r="T49" s="9"/>
      <c r="U49" s="14">
        <v>4009.1700000000419</v>
      </c>
      <c r="W49" s="14">
        <f t="shared" si="3"/>
        <v>27685608.349999998</v>
      </c>
      <c r="X49" s="14">
        <f t="shared" si="4"/>
        <v>0</v>
      </c>
      <c r="Z49" s="14">
        <f t="shared" si="2"/>
        <v>15284094.989999995</v>
      </c>
      <c r="AA49" s="14"/>
    </row>
    <row r="50" spans="1:27" ht="50.1" customHeight="1" x14ac:dyDescent="0.25">
      <c r="A50" s="15" t="s">
        <v>17</v>
      </c>
      <c r="B50" s="42"/>
      <c r="C50" s="8">
        <v>444</v>
      </c>
      <c r="D50" s="8">
        <v>168742693</v>
      </c>
      <c r="E50" s="8">
        <v>325</v>
      </c>
      <c r="F50" s="8">
        <v>121037443</v>
      </c>
      <c r="G50" s="8">
        <v>310</v>
      </c>
      <c r="H50" s="8">
        <v>114766700</v>
      </c>
      <c r="I50" s="21">
        <v>77</v>
      </c>
      <c r="J50" s="21">
        <v>26569342.009999998</v>
      </c>
      <c r="K50" s="8">
        <v>4</v>
      </c>
      <c r="L50" s="8">
        <v>1393255</v>
      </c>
      <c r="M50" s="8">
        <v>104</v>
      </c>
      <c r="N50" s="8">
        <v>6196389.4683699338</v>
      </c>
      <c r="O50" s="21">
        <v>101</v>
      </c>
      <c r="P50" s="21">
        <v>6034972.4283699337</v>
      </c>
      <c r="Q50" s="8">
        <v>1</v>
      </c>
      <c r="R50" s="8">
        <v>78620</v>
      </c>
      <c r="S50" s="8">
        <v>83613701.666071653</v>
      </c>
      <c r="T50" s="8">
        <v>2849994.3323677084</v>
      </c>
      <c r="U50" s="14">
        <v>2315475.4122886239</v>
      </c>
      <c r="V50" s="14">
        <v>3198039.1760022286</v>
      </c>
      <c r="W50" s="14">
        <f t="shared" si="3"/>
        <v>112451224.58771138</v>
      </c>
      <c r="X50" s="14">
        <f t="shared" si="4"/>
        <v>2998350.2923677051</v>
      </c>
      <c r="Y50" s="14">
        <f>W50+W51</f>
        <v>115269510.58771138</v>
      </c>
      <c r="Z50" s="14">
        <f t="shared" si="2"/>
        <v>83613701.666071653</v>
      </c>
      <c r="AA50" s="14">
        <f>Z50+Z51</f>
        <v>84693562.526071653</v>
      </c>
    </row>
    <row r="51" spans="1:27" ht="50.1" customHeight="1" x14ac:dyDescent="0.25">
      <c r="A51" s="15" t="s">
        <v>41</v>
      </c>
      <c r="B51" s="43"/>
      <c r="C51" s="8">
        <v>11</v>
      </c>
      <c r="D51" s="8">
        <v>3781866</v>
      </c>
      <c r="E51" s="8">
        <v>9</v>
      </c>
      <c r="F51" s="8">
        <v>2818286</v>
      </c>
      <c r="G51" s="8">
        <v>9</v>
      </c>
      <c r="H51" s="8">
        <v>2818286</v>
      </c>
      <c r="I51" s="21">
        <v>0</v>
      </c>
      <c r="J51" s="21">
        <v>0</v>
      </c>
      <c r="K51" s="8">
        <v>0</v>
      </c>
      <c r="L51" s="8">
        <v>0</v>
      </c>
      <c r="M51" s="9"/>
      <c r="N51" s="9"/>
      <c r="O51" s="22"/>
      <c r="P51" s="22"/>
      <c r="Q51" s="9"/>
      <c r="R51" s="9"/>
      <c r="S51" s="8">
        <v>1079860.8599999999</v>
      </c>
      <c r="T51" s="9"/>
      <c r="W51" s="14">
        <f t="shared" si="3"/>
        <v>2818286</v>
      </c>
      <c r="X51" s="14">
        <f t="shared" si="4"/>
        <v>0</v>
      </c>
      <c r="Z51" s="14">
        <f t="shared" si="2"/>
        <v>1079860.8599999999</v>
      </c>
      <c r="AA51" s="14"/>
    </row>
    <row r="52" spans="1:27" ht="38.25" customHeight="1" x14ac:dyDescent="0.25">
      <c r="A52" s="15" t="s">
        <v>18</v>
      </c>
      <c r="B52" s="29">
        <v>188010999.32951584</v>
      </c>
      <c r="C52" s="8">
        <v>913</v>
      </c>
      <c r="D52" s="8">
        <v>304818329</v>
      </c>
      <c r="E52" s="8">
        <v>661</v>
      </c>
      <c r="F52" s="8">
        <v>211735295</v>
      </c>
      <c r="G52" s="8">
        <v>649</v>
      </c>
      <c r="H52" s="8">
        <v>206276966.30999997</v>
      </c>
      <c r="I52" s="21">
        <v>179</v>
      </c>
      <c r="J52" s="21">
        <v>46555422.060000002</v>
      </c>
      <c r="K52" s="8">
        <v>6</v>
      </c>
      <c r="L52" s="8">
        <v>1525242</v>
      </c>
      <c r="M52" s="9"/>
      <c r="N52" s="9"/>
      <c r="O52" s="22"/>
      <c r="P52" s="22"/>
      <c r="Q52" s="9"/>
      <c r="R52" s="9"/>
      <c r="S52" s="8">
        <v>134858366.41358536</v>
      </c>
      <c r="T52" s="9"/>
      <c r="U52" s="14">
        <v>5289781.1672916245</v>
      </c>
      <c r="W52" s="14">
        <f t="shared" si="3"/>
        <v>200987185.14270836</v>
      </c>
      <c r="X52" s="14">
        <f t="shared" si="4"/>
        <v>0</v>
      </c>
      <c r="Y52" s="14">
        <f>W52+W53</f>
        <v>208792444.14270836</v>
      </c>
      <c r="Z52" s="14">
        <f t="shared" si="2"/>
        <v>134858366.41358536</v>
      </c>
      <c r="AA52" s="14">
        <f>Z52+Z53</f>
        <v>137616548.57358536</v>
      </c>
    </row>
    <row r="53" spans="1:27" ht="39" customHeight="1" x14ac:dyDescent="0.25">
      <c r="A53" s="15" t="s">
        <v>42</v>
      </c>
      <c r="B53" s="29">
        <v>9000000</v>
      </c>
      <c r="C53" s="8">
        <v>27</v>
      </c>
      <c r="D53" s="8">
        <v>8405738</v>
      </c>
      <c r="E53" s="8">
        <v>27</v>
      </c>
      <c r="F53" s="8">
        <v>7871245</v>
      </c>
      <c r="G53" s="8">
        <v>27</v>
      </c>
      <c r="H53" s="8">
        <v>7805259</v>
      </c>
      <c r="I53" s="21">
        <v>0</v>
      </c>
      <c r="J53" s="21">
        <v>0</v>
      </c>
      <c r="K53" s="8">
        <v>0</v>
      </c>
      <c r="L53" s="8">
        <v>0</v>
      </c>
      <c r="M53" s="9"/>
      <c r="N53" s="9"/>
      <c r="O53" s="22"/>
      <c r="P53" s="22"/>
      <c r="Q53" s="9"/>
      <c r="R53" s="9"/>
      <c r="S53" s="8">
        <v>2758182.16</v>
      </c>
      <c r="T53" s="9"/>
      <c r="W53" s="14">
        <f t="shared" si="3"/>
        <v>7805259</v>
      </c>
      <c r="X53" s="14">
        <f t="shared" si="4"/>
        <v>0</v>
      </c>
      <c r="Z53" s="14">
        <f t="shared" si="2"/>
        <v>2758182.16</v>
      </c>
      <c r="AA53" s="14"/>
    </row>
    <row r="54" spans="1:27" ht="39.75" customHeight="1" x14ac:dyDescent="0.25">
      <c r="A54" s="15" t="s">
        <v>78</v>
      </c>
      <c r="B54" s="29">
        <v>46786653.349999957</v>
      </c>
      <c r="C54" s="8">
        <v>117</v>
      </c>
      <c r="D54" s="8">
        <v>21704316.089999996</v>
      </c>
      <c r="E54" s="8">
        <v>96</v>
      </c>
      <c r="F54" s="8">
        <v>16766382.35</v>
      </c>
      <c r="G54" s="8">
        <v>81</v>
      </c>
      <c r="H54" s="8">
        <v>14085936.219999999</v>
      </c>
      <c r="I54" s="21">
        <v>0</v>
      </c>
      <c r="J54" s="21">
        <v>0</v>
      </c>
      <c r="K54" s="8">
        <v>0</v>
      </c>
      <c r="L54" s="8">
        <v>0</v>
      </c>
      <c r="M54" s="8">
        <v>10</v>
      </c>
      <c r="N54" s="8">
        <v>562400.61999999988</v>
      </c>
      <c r="O54" s="21">
        <v>0</v>
      </c>
      <c r="P54" s="21">
        <v>0</v>
      </c>
      <c r="Q54" s="8">
        <v>1</v>
      </c>
      <c r="R54" s="8">
        <v>30877.81</v>
      </c>
      <c r="S54" s="8">
        <v>1682826.5099999998</v>
      </c>
      <c r="T54" s="8">
        <v>228670.89731879267</v>
      </c>
      <c r="W54" s="14">
        <f t="shared" si="3"/>
        <v>14085936.219999999</v>
      </c>
      <c r="X54" s="14">
        <f t="shared" si="4"/>
        <v>562400.61999999988</v>
      </c>
      <c r="Y54" s="14">
        <f>W54+X54</f>
        <v>14648336.839999998</v>
      </c>
      <c r="Z54" s="14">
        <f t="shared" si="2"/>
        <v>1682826.5099999998</v>
      </c>
      <c r="AA54" s="14"/>
    </row>
    <row r="55" spans="1:27" ht="28.5" customHeight="1" x14ac:dyDescent="0.25">
      <c r="A55" s="15" t="s">
        <v>25</v>
      </c>
      <c r="B55" s="29">
        <v>16836312.789818399</v>
      </c>
      <c r="C55" s="8">
        <v>44</v>
      </c>
      <c r="D55" s="8">
        <v>16181006.635</v>
      </c>
      <c r="E55" s="8">
        <v>38</v>
      </c>
      <c r="F55" s="8">
        <v>14015304.83</v>
      </c>
      <c r="G55" s="8">
        <v>38</v>
      </c>
      <c r="H55" s="8">
        <v>14015303.970000001</v>
      </c>
      <c r="I55" s="21">
        <v>4</v>
      </c>
      <c r="J55" s="21">
        <v>1285761.07</v>
      </c>
      <c r="K55" s="8">
        <v>0</v>
      </c>
      <c r="L55" s="8">
        <v>0</v>
      </c>
      <c r="M55" s="8">
        <v>33</v>
      </c>
      <c r="N55" s="8">
        <v>4165889.0500000003</v>
      </c>
      <c r="O55" s="21">
        <v>33</v>
      </c>
      <c r="P55" s="21">
        <v>4165889.05</v>
      </c>
      <c r="Q55" s="8">
        <v>0</v>
      </c>
      <c r="R55" s="8">
        <v>0</v>
      </c>
      <c r="S55" s="8">
        <v>3555793.6336109275</v>
      </c>
      <c r="T55" s="8">
        <v>2686965.3508399646</v>
      </c>
      <c r="U55" s="14">
        <v>60456.659999999974</v>
      </c>
      <c r="V55" s="14">
        <v>1478923.6991600355</v>
      </c>
      <c r="W55" s="14">
        <f t="shared" si="3"/>
        <v>13954847.310000001</v>
      </c>
      <c r="X55" s="14">
        <f t="shared" si="4"/>
        <v>2686965.350839965</v>
      </c>
      <c r="Y55" s="14">
        <f>X55+W55</f>
        <v>16641812.660839966</v>
      </c>
      <c r="Z55" s="14">
        <f t="shared" si="2"/>
        <v>3555793.6336109275</v>
      </c>
      <c r="AA55" s="14"/>
    </row>
    <row r="56" spans="1:27" ht="33.75" customHeight="1" x14ac:dyDescent="0.25">
      <c r="A56" s="15" t="s">
        <v>30</v>
      </c>
      <c r="B56" s="29">
        <v>3200811.1901816018</v>
      </c>
      <c r="C56" s="8">
        <v>6</v>
      </c>
      <c r="D56" s="8">
        <v>2683869.66</v>
      </c>
      <c r="E56" s="8">
        <v>5</v>
      </c>
      <c r="F56" s="8">
        <v>2183144.06</v>
      </c>
      <c r="G56" s="8">
        <v>2</v>
      </c>
      <c r="H56" s="8">
        <v>715397.26</v>
      </c>
      <c r="I56" s="21">
        <v>0</v>
      </c>
      <c r="J56" s="21">
        <v>0</v>
      </c>
      <c r="K56" s="8">
        <v>0</v>
      </c>
      <c r="L56" s="8">
        <v>0</v>
      </c>
      <c r="M56" s="9"/>
      <c r="N56" s="9"/>
      <c r="O56" s="22"/>
      <c r="P56" s="22"/>
      <c r="Q56" s="9"/>
      <c r="R56" s="9"/>
      <c r="S56" s="8">
        <v>113107.25</v>
      </c>
      <c r="T56" s="9"/>
      <c r="W56" s="14">
        <f t="shared" si="3"/>
        <v>715397.26</v>
      </c>
      <c r="X56" s="14">
        <f t="shared" si="4"/>
        <v>0</v>
      </c>
      <c r="Z56" s="14">
        <f t="shared" si="2"/>
        <v>113107.25</v>
      </c>
      <c r="AA56" s="14"/>
    </row>
    <row r="57" spans="1:27" ht="28.5" customHeight="1" x14ac:dyDescent="0.25">
      <c r="A57" s="15" t="s">
        <v>26</v>
      </c>
      <c r="B57" s="29">
        <v>835317261.73999977</v>
      </c>
      <c r="C57" s="9"/>
      <c r="D57" s="9"/>
      <c r="E57" s="9"/>
      <c r="F57" s="9"/>
      <c r="G57" s="9"/>
      <c r="H57" s="9"/>
      <c r="I57" s="22"/>
      <c r="J57" s="22"/>
      <c r="K57" s="9"/>
      <c r="L57" s="9"/>
      <c r="M57" s="9"/>
      <c r="N57" s="9"/>
      <c r="O57" s="22"/>
      <c r="P57" s="22"/>
      <c r="Q57" s="9"/>
      <c r="R57" s="9"/>
      <c r="S57" s="8">
        <v>550310899.78000009</v>
      </c>
      <c r="T57" s="8">
        <v>125035660.56999999</v>
      </c>
      <c r="W57" s="14">
        <f t="shared" si="3"/>
        <v>0</v>
      </c>
      <c r="X57" s="14">
        <f t="shared" si="4"/>
        <v>0</v>
      </c>
      <c r="Z57" s="14">
        <f t="shared" si="2"/>
        <v>550310899.78000009</v>
      </c>
      <c r="AA57" s="14"/>
    </row>
    <row r="58" spans="1:27" ht="30" customHeight="1" x14ac:dyDescent="0.25">
      <c r="A58" s="15" t="s">
        <v>49</v>
      </c>
      <c r="B58" s="29">
        <v>247038158.50000033</v>
      </c>
      <c r="C58" s="9"/>
      <c r="D58" s="9"/>
      <c r="E58" s="9"/>
      <c r="F58" s="9"/>
      <c r="G58" s="9"/>
      <c r="H58" s="9"/>
      <c r="I58" s="22"/>
      <c r="J58" s="22"/>
      <c r="K58" s="9"/>
      <c r="L58" s="9"/>
      <c r="M58" s="9"/>
      <c r="N58" s="9"/>
      <c r="O58" s="22"/>
      <c r="P58" s="22"/>
      <c r="Q58" s="9"/>
      <c r="R58" s="9"/>
      <c r="S58" s="8">
        <v>235564016.80000007</v>
      </c>
      <c r="T58" s="8">
        <v>12718479.17</v>
      </c>
      <c r="W58" s="14">
        <f t="shared" si="3"/>
        <v>0</v>
      </c>
      <c r="X58" s="14">
        <f t="shared" si="4"/>
        <v>0</v>
      </c>
      <c r="Z58" s="14">
        <f t="shared" si="2"/>
        <v>235564016.80000007</v>
      </c>
      <c r="AA58" s="14"/>
    </row>
    <row r="59" spans="1:27" ht="39" customHeight="1" x14ac:dyDescent="0.25">
      <c r="A59" s="15" t="s">
        <v>27</v>
      </c>
      <c r="B59" s="29">
        <v>1522717574.7700002</v>
      </c>
      <c r="C59" s="9"/>
      <c r="D59" s="9"/>
      <c r="E59" s="9"/>
      <c r="F59" s="9"/>
      <c r="G59" s="9"/>
      <c r="H59" s="9"/>
      <c r="I59" s="22"/>
      <c r="J59" s="22"/>
      <c r="K59" s="9"/>
      <c r="L59" s="9"/>
      <c r="M59" s="9"/>
      <c r="N59" s="9"/>
      <c r="O59" s="22"/>
      <c r="P59" s="22"/>
      <c r="Q59" s="9"/>
      <c r="R59" s="9"/>
      <c r="S59" s="8">
        <v>1515586441.069999</v>
      </c>
      <c r="T59" s="8">
        <v>354261.44</v>
      </c>
      <c r="W59" s="14">
        <f t="shared" si="3"/>
        <v>0</v>
      </c>
      <c r="X59" s="14">
        <f t="shared" si="4"/>
        <v>0</v>
      </c>
      <c r="Z59" s="14">
        <f t="shared" si="2"/>
        <v>1515586441.069999</v>
      </c>
      <c r="AA59" s="14"/>
    </row>
    <row r="60" spans="1:27" ht="27.75" customHeight="1" x14ac:dyDescent="0.25">
      <c r="A60" s="15" t="s">
        <v>28</v>
      </c>
      <c r="B60" s="29">
        <v>792480077.4799999</v>
      </c>
      <c r="C60" s="10"/>
      <c r="D60" s="10"/>
      <c r="E60" s="10"/>
      <c r="F60" s="10"/>
      <c r="G60" s="10"/>
      <c r="H60" s="10"/>
      <c r="I60" s="23"/>
      <c r="J60" s="23"/>
      <c r="K60" s="10"/>
      <c r="L60" s="10"/>
      <c r="M60" s="10"/>
      <c r="N60" s="10"/>
      <c r="O60" s="23"/>
      <c r="P60" s="23"/>
      <c r="Q60" s="10"/>
      <c r="R60" s="10"/>
      <c r="S60" s="8">
        <v>197106749.86999997</v>
      </c>
      <c r="T60" s="8">
        <v>477462506.11000001</v>
      </c>
      <c r="W60" s="14">
        <f t="shared" si="3"/>
        <v>0</v>
      </c>
      <c r="X60" s="14">
        <f t="shared" si="4"/>
        <v>0</v>
      </c>
      <c r="Z60" s="14">
        <f t="shared" si="2"/>
        <v>197106749.86999997</v>
      </c>
      <c r="AA60" s="14"/>
    </row>
    <row r="61" spans="1:27" ht="42.75" customHeight="1" x14ac:dyDescent="0.25">
      <c r="A61" s="15" t="s">
        <v>79</v>
      </c>
      <c r="B61" s="29">
        <v>90147753.839200437</v>
      </c>
      <c r="C61" s="26">
        <v>648</v>
      </c>
      <c r="D61" s="26">
        <v>97623204.039999992</v>
      </c>
      <c r="E61" s="26">
        <v>628</v>
      </c>
      <c r="F61" s="26">
        <v>96496673.689999998</v>
      </c>
      <c r="G61" s="26">
        <v>627</v>
      </c>
      <c r="H61" s="26">
        <v>96423374</v>
      </c>
      <c r="I61" s="27">
        <v>0</v>
      </c>
      <c r="J61" s="27">
        <v>0</v>
      </c>
      <c r="K61" s="26">
        <v>0</v>
      </c>
      <c r="L61" s="26">
        <v>0</v>
      </c>
      <c r="M61" s="10"/>
      <c r="N61" s="10"/>
      <c r="O61" s="23"/>
      <c r="P61" s="23"/>
      <c r="Q61" s="10"/>
      <c r="R61" s="10"/>
      <c r="S61" s="8">
        <v>11641491.24</v>
      </c>
      <c r="T61" s="9"/>
      <c r="W61" s="14">
        <f t="shared" si="3"/>
        <v>96423374</v>
      </c>
      <c r="X61" s="14">
        <f t="shared" si="4"/>
        <v>0</v>
      </c>
      <c r="Z61" s="14">
        <f t="shared" si="2"/>
        <v>11641491.24</v>
      </c>
      <c r="AA61" s="14"/>
    </row>
    <row r="62" spans="1:27" ht="51.75" customHeight="1" x14ac:dyDescent="0.25">
      <c r="A62" s="15" t="s">
        <v>62</v>
      </c>
      <c r="B62" s="41">
        <v>6723721.3810988599</v>
      </c>
      <c r="C62" s="8">
        <v>117</v>
      </c>
      <c r="D62" s="8">
        <v>49067192</v>
      </c>
      <c r="E62" s="26">
        <v>24</v>
      </c>
      <c r="F62" s="26">
        <v>8376817</v>
      </c>
      <c r="G62" s="10"/>
      <c r="H62" s="10"/>
      <c r="I62" s="23"/>
      <c r="J62" s="23"/>
      <c r="K62" s="10"/>
      <c r="L62" s="10"/>
      <c r="M62" s="10"/>
      <c r="N62" s="10"/>
      <c r="O62" s="23"/>
      <c r="P62" s="23"/>
      <c r="Q62" s="10"/>
      <c r="R62" s="10"/>
      <c r="S62" s="10"/>
      <c r="T62" s="10"/>
      <c r="W62" s="14">
        <f t="shared" si="3"/>
        <v>0</v>
      </c>
      <c r="X62" s="14">
        <f t="shared" si="4"/>
        <v>0</v>
      </c>
      <c r="Z62" s="14">
        <f t="shared" si="2"/>
        <v>0</v>
      </c>
      <c r="AA62" s="14"/>
    </row>
    <row r="63" spans="1:27" ht="66" x14ac:dyDescent="0.25">
      <c r="A63" s="15" t="s">
        <v>68</v>
      </c>
      <c r="B63" s="43"/>
      <c r="C63" s="8">
        <v>19</v>
      </c>
      <c r="D63" s="8">
        <v>6351760</v>
      </c>
      <c r="E63" s="8">
        <v>16</v>
      </c>
      <c r="F63" s="8">
        <v>5156169</v>
      </c>
      <c r="G63" s="8">
        <v>2</v>
      </c>
      <c r="H63" s="8">
        <v>444509</v>
      </c>
      <c r="I63" s="21">
        <v>0</v>
      </c>
      <c r="J63" s="21">
        <v>0</v>
      </c>
      <c r="K63" s="8">
        <v>0</v>
      </c>
      <c r="L63" s="8">
        <v>0</v>
      </c>
      <c r="M63" s="10"/>
      <c r="N63" s="10"/>
      <c r="O63" s="23"/>
      <c r="P63" s="23"/>
      <c r="Q63" s="10"/>
      <c r="R63" s="10"/>
      <c r="S63" s="8">
        <v>0</v>
      </c>
      <c r="T63" s="10"/>
      <c r="W63" s="14">
        <f t="shared" si="3"/>
        <v>444509</v>
      </c>
      <c r="X63" s="14">
        <f t="shared" si="4"/>
        <v>0</v>
      </c>
      <c r="Z63" s="14">
        <f t="shared" si="2"/>
        <v>0</v>
      </c>
      <c r="AA63" s="14"/>
    </row>
    <row r="64" spans="1:27" ht="49.5" x14ac:dyDescent="0.25">
      <c r="A64" s="15" t="s">
        <v>65</v>
      </c>
      <c r="B64" s="41">
        <v>5819039.7477072403</v>
      </c>
      <c r="C64" s="8">
        <v>73</v>
      </c>
      <c r="D64" s="8">
        <v>31125190</v>
      </c>
      <c r="E64" s="26">
        <v>17</v>
      </c>
      <c r="F64" s="26">
        <v>7206293</v>
      </c>
      <c r="G64" s="10"/>
      <c r="H64" s="10"/>
      <c r="I64" s="23"/>
      <c r="J64" s="23"/>
      <c r="K64" s="10"/>
      <c r="L64" s="10"/>
      <c r="M64" s="10"/>
      <c r="N64" s="10"/>
      <c r="O64" s="23"/>
      <c r="P64" s="23"/>
      <c r="Q64" s="10"/>
      <c r="R64" s="10"/>
      <c r="S64" s="10"/>
      <c r="T64" s="10"/>
      <c r="W64" s="14">
        <f t="shared" si="3"/>
        <v>0</v>
      </c>
      <c r="X64" s="14">
        <f t="shared" si="4"/>
        <v>0</v>
      </c>
      <c r="Z64" s="14">
        <f t="shared" si="2"/>
        <v>0</v>
      </c>
      <c r="AA64" s="14"/>
    </row>
    <row r="65" spans="1:27" ht="66" x14ac:dyDescent="0.25">
      <c r="A65" s="15" t="s">
        <v>69</v>
      </c>
      <c r="B65" s="43"/>
      <c r="C65" s="8">
        <v>11</v>
      </c>
      <c r="D65" s="8">
        <v>4766823</v>
      </c>
      <c r="E65" s="26">
        <v>11</v>
      </c>
      <c r="F65" s="26">
        <v>4680030</v>
      </c>
      <c r="G65" s="26">
        <v>2</v>
      </c>
      <c r="H65" s="26">
        <v>845628</v>
      </c>
      <c r="I65" s="27">
        <v>0</v>
      </c>
      <c r="J65" s="27">
        <v>0</v>
      </c>
      <c r="K65" s="26">
        <v>0</v>
      </c>
      <c r="L65" s="26">
        <v>0</v>
      </c>
      <c r="M65" s="10"/>
      <c r="N65" s="10"/>
      <c r="O65" s="23"/>
      <c r="P65" s="23"/>
      <c r="Q65" s="10"/>
      <c r="R65" s="10"/>
      <c r="S65" s="8">
        <v>0</v>
      </c>
      <c r="T65" s="10"/>
      <c r="W65" s="14">
        <f t="shared" si="3"/>
        <v>845628</v>
      </c>
      <c r="X65" s="14">
        <f t="shared" si="4"/>
        <v>0</v>
      </c>
      <c r="Z65" s="14">
        <f t="shared" si="2"/>
        <v>0</v>
      </c>
      <c r="AA65" s="14"/>
    </row>
    <row r="66" spans="1:27" ht="33.75" customHeight="1" x14ac:dyDescent="0.25">
      <c r="A66" s="15" t="s">
        <v>19</v>
      </c>
      <c r="B66" s="29">
        <v>12385582.065522004</v>
      </c>
      <c r="C66" s="11">
        <v>266</v>
      </c>
      <c r="D66" s="11">
        <v>25300939.199999999</v>
      </c>
      <c r="E66" s="11">
        <v>126</v>
      </c>
      <c r="F66" s="11">
        <v>11801919</v>
      </c>
      <c r="G66" s="11">
        <v>100</v>
      </c>
      <c r="H66" s="11">
        <v>9250871.5</v>
      </c>
      <c r="I66" s="24">
        <v>18</v>
      </c>
      <c r="J66" s="24">
        <v>1649656.2</v>
      </c>
      <c r="K66" s="11">
        <v>11</v>
      </c>
      <c r="L66" s="11">
        <v>1060393</v>
      </c>
      <c r="M66" s="10"/>
      <c r="N66" s="10"/>
      <c r="O66" s="23"/>
      <c r="P66" s="23"/>
      <c r="Q66" s="10"/>
      <c r="R66" s="10"/>
      <c r="S66" s="8">
        <v>3171399.1900000004</v>
      </c>
      <c r="T66" s="9"/>
      <c r="U66" s="14">
        <v>125289.12999999996</v>
      </c>
      <c r="W66" s="14">
        <f t="shared" si="3"/>
        <v>9125582.3699999992</v>
      </c>
      <c r="X66" s="14">
        <f t="shared" si="4"/>
        <v>0</v>
      </c>
      <c r="Z66" s="14">
        <f t="shared" si="2"/>
        <v>3171399.1900000004</v>
      </c>
      <c r="AA66" s="14"/>
    </row>
    <row r="67" spans="1:27" ht="39" customHeight="1" x14ac:dyDescent="0.25">
      <c r="A67" s="15" t="s">
        <v>31</v>
      </c>
      <c r="B67" s="29">
        <v>6428559.6215608567</v>
      </c>
      <c r="C67" s="11">
        <v>79</v>
      </c>
      <c r="D67" s="11">
        <v>7586850</v>
      </c>
      <c r="E67" s="11">
        <v>41</v>
      </c>
      <c r="F67" s="11">
        <v>3993442.000001431</v>
      </c>
      <c r="G67" s="11">
        <v>37</v>
      </c>
      <c r="H67" s="11">
        <v>3553892</v>
      </c>
      <c r="I67" s="24">
        <v>8</v>
      </c>
      <c r="J67" s="24">
        <v>737021</v>
      </c>
      <c r="K67" s="11">
        <v>2</v>
      </c>
      <c r="L67" s="11">
        <v>199604</v>
      </c>
      <c r="M67" s="10"/>
      <c r="N67" s="10"/>
      <c r="O67" s="23"/>
      <c r="P67" s="23"/>
      <c r="Q67" s="10"/>
      <c r="R67" s="10"/>
      <c r="S67" s="8">
        <v>1442753.0100000002</v>
      </c>
      <c r="T67" s="9"/>
      <c r="U67" s="14">
        <v>70254.13</v>
      </c>
      <c r="W67" s="14">
        <f t="shared" si="3"/>
        <v>3483637.87</v>
      </c>
      <c r="X67" s="14">
        <f t="shared" si="4"/>
        <v>0</v>
      </c>
      <c r="Z67" s="14">
        <f t="shared" si="2"/>
        <v>1442753.0100000002</v>
      </c>
      <c r="AA67" s="14"/>
    </row>
    <row r="68" spans="1:27" ht="39" customHeight="1" x14ac:dyDescent="0.25">
      <c r="A68" s="15" t="s">
        <v>70</v>
      </c>
      <c r="B68" s="29">
        <v>23699076.119712498</v>
      </c>
      <c r="C68" s="11">
        <v>7806</v>
      </c>
      <c r="D68" s="11">
        <v>15821446.050000001</v>
      </c>
      <c r="E68" s="11">
        <v>6689</v>
      </c>
      <c r="F68" s="11">
        <v>12622992.969996337</v>
      </c>
      <c r="G68" s="11">
        <v>6341</v>
      </c>
      <c r="H68" s="11">
        <v>12117778.355329288</v>
      </c>
      <c r="I68" s="24">
        <v>5381</v>
      </c>
      <c r="J68" s="24">
        <v>10797768.41</v>
      </c>
      <c r="K68" s="11">
        <v>9</v>
      </c>
      <c r="L68" s="11">
        <v>5652.76</v>
      </c>
      <c r="M68" s="10"/>
      <c r="N68" s="10"/>
      <c r="O68" s="23"/>
      <c r="P68" s="23"/>
      <c r="Q68" s="10"/>
      <c r="R68" s="10"/>
      <c r="S68" s="8">
        <v>10768539.32</v>
      </c>
      <c r="T68" s="9"/>
      <c r="U68" s="14">
        <v>28646.400000000005</v>
      </c>
      <c r="W68" s="14">
        <f t="shared" si="3"/>
        <v>12089131.955329288</v>
      </c>
      <c r="X68" s="14">
        <f t="shared" si="4"/>
        <v>0</v>
      </c>
      <c r="Z68" s="14">
        <f t="shared" si="2"/>
        <v>10768539.32</v>
      </c>
      <c r="AA68" s="14"/>
    </row>
    <row r="69" spans="1:27" ht="36" customHeight="1" x14ac:dyDescent="0.25">
      <c r="A69" s="15" t="s">
        <v>20</v>
      </c>
      <c r="B69" s="29">
        <v>1990182.62</v>
      </c>
      <c r="C69" s="8">
        <v>180</v>
      </c>
      <c r="D69" s="8">
        <v>2435307.4</v>
      </c>
      <c r="E69" s="8">
        <v>175</v>
      </c>
      <c r="F69" s="8">
        <v>2379232.9500000002</v>
      </c>
      <c r="G69" s="8">
        <v>162</v>
      </c>
      <c r="H69" s="8">
        <v>2209130.9400000004</v>
      </c>
      <c r="I69" s="21">
        <v>161</v>
      </c>
      <c r="J69" s="21">
        <v>2196372.4099999997</v>
      </c>
      <c r="K69" s="8">
        <v>11</v>
      </c>
      <c r="L69" s="8">
        <v>138076.33000000002</v>
      </c>
      <c r="M69" s="9"/>
      <c r="N69" s="9"/>
      <c r="O69" s="22"/>
      <c r="P69" s="22"/>
      <c r="Q69" s="9"/>
      <c r="R69" s="9"/>
      <c r="S69" s="8">
        <v>1975014.7728213649</v>
      </c>
      <c r="T69" s="9"/>
      <c r="U69" s="14">
        <v>221357.63717863514</v>
      </c>
      <c r="W69" s="14">
        <f t="shared" si="3"/>
        <v>1987773.3028213652</v>
      </c>
      <c r="X69" s="14">
        <f t="shared" si="4"/>
        <v>0</v>
      </c>
      <c r="Z69" s="14">
        <f t="shared" si="2"/>
        <v>1975014.7728213649</v>
      </c>
      <c r="AA69" s="14"/>
    </row>
    <row r="70" spans="1:27" ht="36.75" customHeight="1" x14ac:dyDescent="0.25">
      <c r="A70" s="15" t="s">
        <v>21</v>
      </c>
      <c r="B70" s="29">
        <v>495641759.2458753</v>
      </c>
      <c r="C70" s="8">
        <v>8245</v>
      </c>
      <c r="D70" s="8">
        <v>445887322.23999965</v>
      </c>
      <c r="E70" s="8">
        <v>7319</v>
      </c>
      <c r="F70" s="8">
        <v>410654835.26371008</v>
      </c>
      <c r="G70" s="8">
        <v>7149</v>
      </c>
      <c r="H70" s="8">
        <v>399316732.13371205</v>
      </c>
      <c r="I70" s="21">
        <v>3468</v>
      </c>
      <c r="J70" s="21">
        <v>189828047.74871206</v>
      </c>
      <c r="K70" s="8">
        <v>170</v>
      </c>
      <c r="L70" s="8">
        <v>10876648.700000001</v>
      </c>
      <c r="M70" s="8">
        <v>1916</v>
      </c>
      <c r="N70" s="8">
        <v>38068156.74400001</v>
      </c>
      <c r="O70" s="21">
        <v>1873</v>
      </c>
      <c r="P70" s="21">
        <v>36807288.264184594</v>
      </c>
      <c r="Q70" s="8">
        <v>394</v>
      </c>
      <c r="R70" s="8">
        <v>2536647.8999999994</v>
      </c>
      <c r="S70" s="8">
        <v>265240084.93105751</v>
      </c>
      <c r="T70" s="8">
        <v>33039511.010830592</v>
      </c>
      <c r="U70" s="14">
        <v>4716523.2076545302</v>
      </c>
      <c r="V70" s="14">
        <v>4245266.9589701314</v>
      </c>
      <c r="W70" s="14">
        <f t="shared" si="3"/>
        <v>394600208.92605752</v>
      </c>
      <c r="X70" s="14">
        <f t="shared" si="4"/>
        <v>33822889.785029881</v>
      </c>
      <c r="Y70" s="14">
        <f>W70+X70</f>
        <v>428423098.71108741</v>
      </c>
      <c r="Z70" s="14">
        <f t="shared" si="2"/>
        <v>265240084.93105751</v>
      </c>
      <c r="AA70" s="14"/>
    </row>
    <row r="71" spans="1:27" ht="49.5" customHeight="1" x14ac:dyDescent="0.25">
      <c r="A71" s="15" t="s">
        <v>57</v>
      </c>
      <c r="B71" s="41">
        <v>16986768.157192901</v>
      </c>
      <c r="C71" s="8">
        <v>69</v>
      </c>
      <c r="D71" s="8">
        <v>260439</v>
      </c>
      <c r="E71" s="8">
        <v>69</v>
      </c>
      <c r="F71" s="8">
        <v>260438.87</v>
      </c>
      <c r="G71" s="8">
        <v>62</v>
      </c>
      <c r="H71" s="8">
        <v>222783.36000000004</v>
      </c>
      <c r="I71" s="21">
        <v>50</v>
      </c>
      <c r="J71" s="21">
        <v>166428.95000000001</v>
      </c>
      <c r="K71" s="8">
        <v>4</v>
      </c>
      <c r="L71" s="8">
        <v>19966.66</v>
      </c>
      <c r="M71" s="9"/>
      <c r="N71" s="9"/>
      <c r="O71" s="22"/>
      <c r="P71" s="22"/>
      <c r="Q71" s="9"/>
      <c r="R71" s="9"/>
      <c r="S71" s="8">
        <v>116988.86</v>
      </c>
      <c r="T71" s="9"/>
      <c r="U71" s="14">
        <v>49440.09</v>
      </c>
      <c r="W71" s="14">
        <f t="shared" si="3"/>
        <v>173343.27000000005</v>
      </c>
      <c r="Z71" s="14">
        <f t="shared" si="2"/>
        <v>116988.86</v>
      </c>
      <c r="AA71" s="14">
        <f>Z71+Z72</f>
        <v>119149.69</v>
      </c>
    </row>
    <row r="72" spans="1:27" ht="66" x14ac:dyDescent="0.25">
      <c r="A72" s="15" t="s">
        <v>75</v>
      </c>
      <c r="B72" s="43"/>
      <c r="C72" s="8">
        <f>43+1</f>
        <v>44</v>
      </c>
      <c r="D72" s="8">
        <f>9393127.79+177831.88</f>
        <v>9570959.6699999999</v>
      </c>
      <c r="E72" s="8">
        <v>30</v>
      </c>
      <c r="F72" s="8">
        <v>6488413.3599999994</v>
      </c>
      <c r="G72" s="8">
        <v>58</v>
      </c>
      <c r="H72" s="8">
        <v>3295830.0999999996</v>
      </c>
      <c r="I72" s="21">
        <v>0</v>
      </c>
      <c r="J72" s="21">
        <v>0</v>
      </c>
      <c r="K72" s="8">
        <v>0</v>
      </c>
      <c r="L72" s="8">
        <v>0</v>
      </c>
      <c r="M72" s="9"/>
      <c r="N72" s="9"/>
      <c r="O72" s="22"/>
      <c r="P72" s="22"/>
      <c r="Q72" s="9"/>
      <c r="R72" s="9"/>
      <c r="S72" s="8">
        <v>2160.83</v>
      </c>
      <c r="T72" s="9"/>
      <c r="W72" s="14">
        <f t="shared" si="3"/>
        <v>3295830.0999999996</v>
      </c>
      <c r="X72" s="14">
        <f t="shared" si="4"/>
        <v>0</v>
      </c>
      <c r="Z72" s="14">
        <f t="shared" si="2"/>
        <v>2160.83</v>
      </c>
      <c r="AA72" s="14"/>
    </row>
    <row r="73" spans="1:27" ht="33.75" customHeight="1" x14ac:dyDescent="0.25">
      <c r="A73" s="15" t="s">
        <v>33</v>
      </c>
      <c r="B73" s="29">
        <v>123013163.97693187</v>
      </c>
      <c r="C73" s="10"/>
      <c r="D73" s="10"/>
      <c r="E73" s="10"/>
      <c r="F73" s="10"/>
      <c r="G73" s="8">
        <v>478</v>
      </c>
      <c r="H73" s="8">
        <v>100283723.95999999</v>
      </c>
      <c r="I73" s="21">
        <v>239</v>
      </c>
      <c r="J73" s="21">
        <v>70107404</v>
      </c>
      <c r="K73" s="8">
        <v>0</v>
      </c>
      <c r="L73" s="8">
        <v>0</v>
      </c>
      <c r="M73" s="8">
        <v>2</v>
      </c>
      <c r="N73" s="8">
        <v>311041.71999999997</v>
      </c>
      <c r="O73" s="21">
        <v>2</v>
      </c>
      <c r="P73" s="21">
        <v>311041.71999999997</v>
      </c>
      <c r="Q73" s="8">
        <v>0</v>
      </c>
      <c r="R73" s="8">
        <v>0</v>
      </c>
      <c r="S73" s="8">
        <v>80713220.462905973</v>
      </c>
      <c r="T73" s="8">
        <v>39201.31</v>
      </c>
      <c r="U73" s="14">
        <v>6703815.8370940331</v>
      </c>
      <c r="V73" s="14">
        <v>271840.41000000003</v>
      </c>
      <c r="W73" s="14">
        <f t="shared" si="3"/>
        <v>93579908.122905955</v>
      </c>
      <c r="X73" s="14">
        <f t="shared" si="4"/>
        <v>39201.309999999939</v>
      </c>
      <c r="Y73" s="14">
        <f>W73+X73</f>
        <v>93619109.432905957</v>
      </c>
      <c r="Z73" s="14">
        <f t="shared" si="2"/>
        <v>80713220.462905973</v>
      </c>
      <c r="AA73" s="14"/>
    </row>
    <row r="74" spans="1:27" ht="25.5" customHeight="1" x14ac:dyDescent="0.25">
      <c r="A74" s="15" t="s">
        <v>59</v>
      </c>
      <c r="B74" s="29">
        <v>176692820.34999999</v>
      </c>
      <c r="C74" s="10"/>
      <c r="D74" s="10"/>
      <c r="E74" s="10"/>
      <c r="F74" s="10"/>
      <c r="G74" s="8">
        <v>167</v>
      </c>
      <c r="H74" s="8">
        <v>19294968.724800002</v>
      </c>
      <c r="I74" s="21">
        <v>132</v>
      </c>
      <c r="J74" s="21">
        <v>13434271.800509607</v>
      </c>
      <c r="K74" s="8">
        <v>0</v>
      </c>
      <c r="L74" s="8">
        <v>0</v>
      </c>
      <c r="M74" s="9"/>
      <c r="N74" s="9"/>
      <c r="O74" s="22"/>
      <c r="P74" s="22"/>
      <c r="Q74" s="9"/>
      <c r="R74" s="9"/>
      <c r="S74" s="8">
        <v>121685163.96440396</v>
      </c>
      <c r="T74" s="9"/>
      <c r="U74" s="14">
        <v>577968.46664818749</v>
      </c>
      <c r="W74" s="14">
        <f t="shared" si="3"/>
        <v>18717000.258151814</v>
      </c>
      <c r="X74" s="14">
        <f t="shared" si="4"/>
        <v>0</v>
      </c>
      <c r="Z74" s="14">
        <f t="shared" si="2"/>
        <v>121685163.96440396</v>
      </c>
      <c r="AA74" s="14"/>
    </row>
    <row r="75" spans="1:27" ht="49.5" x14ac:dyDescent="0.25">
      <c r="A75" s="15" t="s">
        <v>73</v>
      </c>
      <c r="B75" s="29">
        <v>182500000.05145574</v>
      </c>
      <c r="C75" s="9"/>
      <c r="D75" s="9"/>
      <c r="E75" s="9"/>
      <c r="F75" s="9"/>
      <c r="G75" s="9"/>
      <c r="H75" s="9"/>
      <c r="I75" s="9"/>
      <c r="J75" s="9"/>
      <c r="K75" s="9"/>
      <c r="L75" s="9"/>
      <c r="M75" s="9"/>
      <c r="N75" s="9"/>
      <c r="O75" s="22"/>
      <c r="P75" s="22"/>
      <c r="Q75" s="9"/>
      <c r="R75" s="9"/>
      <c r="S75" s="8">
        <v>180236950</v>
      </c>
      <c r="T75" s="9"/>
      <c r="W75" s="14">
        <f t="shared" si="3"/>
        <v>0</v>
      </c>
      <c r="X75" s="14">
        <f t="shared" si="4"/>
        <v>0</v>
      </c>
      <c r="Z75" s="14">
        <f t="shared" si="2"/>
        <v>180236950</v>
      </c>
      <c r="AA75" s="14"/>
    </row>
    <row r="76" spans="1:27" ht="25.5" customHeight="1" x14ac:dyDescent="0.25">
      <c r="A76" s="15" t="s">
        <v>60</v>
      </c>
      <c r="B76" s="29">
        <v>93973930.455189586</v>
      </c>
      <c r="C76" s="10"/>
      <c r="D76" s="10"/>
      <c r="E76" s="10"/>
      <c r="F76" s="10"/>
      <c r="G76" s="8">
        <v>1</v>
      </c>
      <c r="H76" s="8">
        <v>93875487</v>
      </c>
      <c r="I76" s="21">
        <v>0</v>
      </c>
      <c r="J76" s="21">
        <v>0</v>
      </c>
      <c r="K76" s="8">
        <v>0</v>
      </c>
      <c r="L76" s="8">
        <v>0</v>
      </c>
      <c r="M76" s="9"/>
      <c r="N76" s="9"/>
      <c r="O76" s="22"/>
      <c r="P76" s="22"/>
      <c r="Q76" s="9"/>
      <c r="R76" s="9"/>
      <c r="S76" s="8">
        <v>70406515.249999985</v>
      </c>
      <c r="T76" s="9"/>
      <c r="W76" s="14">
        <f t="shared" si="3"/>
        <v>93875487</v>
      </c>
      <c r="X76" s="14">
        <f t="shared" si="4"/>
        <v>0</v>
      </c>
      <c r="Z76" s="14">
        <f t="shared" si="2"/>
        <v>70406515.249999985</v>
      </c>
      <c r="AA76" s="14"/>
    </row>
    <row r="77" spans="1:27" s="3" customFormat="1" ht="45" customHeight="1" x14ac:dyDescent="0.25">
      <c r="A77" s="16" t="s">
        <v>22</v>
      </c>
      <c r="B77" s="12">
        <f>SUM(B15:B76)</f>
        <v>9438714848.9733524</v>
      </c>
      <c r="C77" s="12">
        <f>SUM(C15:C74)-C63-C65</f>
        <v>74215</v>
      </c>
      <c r="D77" s="12">
        <f>SUM(D15:D74)-D63-D65-1</f>
        <v>9800771119.4140015</v>
      </c>
      <c r="E77" s="12">
        <f>SUM(E15:E74)-E62-E64</f>
        <v>49550</v>
      </c>
      <c r="F77" s="12">
        <f>SUM(F15:F74)-F62-F64</f>
        <v>5547048384.5737095</v>
      </c>
      <c r="G77" s="12">
        <f t="shared" ref="G77:T77" si="5">SUM(G15:G76)</f>
        <v>48390</v>
      </c>
      <c r="H77" s="12">
        <f>SUM(H15:H76)</f>
        <v>5270917743.1322966</v>
      </c>
      <c r="I77" s="35">
        <f t="shared" si="5"/>
        <v>31779</v>
      </c>
      <c r="J77" s="35">
        <f t="shared" si="5"/>
        <v>1873833043.9685609</v>
      </c>
      <c r="K77" s="36">
        <f t="shared" si="5"/>
        <v>468</v>
      </c>
      <c r="L77" s="36">
        <f t="shared" si="5"/>
        <v>99859797.109999999</v>
      </c>
      <c r="M77" s="12">
        <f t="shared" si="5"/>
        <v>18679</v>
      </c>
      <c r="N77" s="12">
        <f t="shared" si="5"/>
        <v>417838800.91827953</v>
      </c>
      <c r="O77" s="35">
        <f t="shared" si="5"/>
        <v>18500</v>
      </c>
      <c r="P77" s="35">
        <f t="shared" si="5"/>
        <v>346357264.60969222</v>
      </c>
      <c r="Q77" s="36">
        <f t="shared" si="5"/>
        <v>7213</v>
      </c>
      <c r="R77" s="36">
        <f t="shared" si="5"/>
        <v>41280570.169999994</v>
      </c>
      <c r="S77" s="12">
        <f>SUM(S15:S76)</f>
        <v>6303045135.4230089</v>
      </c>
      <c r="T77" s="12">
        <f t="shared" si="5"/>
        <v>887116358.8704797</v>
      </c>
      <c r="U77" s="32">
        <f>SUM(U15:U76)</f>
        <v>58897763.615522712</v>
      </c>
      <c r="V77" s="32">
        <f>SUM(V15:V76)</f>
        <v>109124008.61589718</v>
      </c>
      <c r="W77" s="14">
        <f t="shared" si="3"/>
        <v>5212019979.5167742</v>
      </c>
      <c r="X77" s="14">
        <f t="shared" si="4"/>
        <v>308714792.30238235</v>
      </c>
      <c r="Y77" s="14"/>
      <c r="Z77" s="14">
        <f t="shared" si="2"/>
        <v>6303045135.4230089</v>
      </c>
      <c r="AA77" s="14"/>
    </row>
    <row r="78" spans="1:27" ht="30" customHeight="1" x14ac:dyDescent="0.25">
      <c r="A78" s="37" t="s">
        <v>53</v>
      </c>
      <c r="B78" s="37"/>
      <c r="C78" s="37"/>
      <c r="D78" s="37"/>
      <c r="E78" s="37"/>
      <c r="F78" s="37"/>
      <c r="G78" s="37"/>
      <c r="H78" s="37"/>
      <c r="I78" s="37"/>
      <c r="J78" s="37"/>
      <c r="K78" s="37"/>
      <c r="L78" s="37"/>
      <c r="M78" s="37"/>
      <c r="N78" s="37"/>
      <c r="O78" s="37"/>
      <c r="P78" s="37"/>
      <c r="Q78" s="37"/>
      <c r="R78" s="37"/>
      <c r="S78" s="37"/>
      <c r="T78" s="37"/>
    </row>
    <row r="79" spans="1:27" ht="27" customHeight="1" x14ac:dyDescent="0.25">
      <c r="A79" s="37" t="s">
        <v>61</v>
      </c>
      <c r="B79" s="37"/>
      <c r="C79" s="37"/>
      <c r="D79" s="37"/>
      <c r="E79" s="37"/>
      <c r="F79" s="37"/>
      <c r="G79" s="37"/>
      <c r="H79" s="37"/>
      <c r="I79" s="37"/>
      <c r="J79" s="37"/>
      <c r="K79" s="37"/>
      <c r="L79" s="37"/>
      <c r="M79" s="37"/>
      <c r="N79" s="37"/>
      <c r="O79" s="37"/>
      <c r="P79" s="37"/>
      <c r="Q79" s="37"/>
      <c r="R79" s="37"/>
      <c r="S79" s="37"/>
      <c r="T79" s="37"/>
    </row>
    <row r="80" spans="1:27" ht="31.5" customHeight="1" x14ac:dyDescent="0.25">
      <c r="A80" s="37" t="s">
        <v>72</v>
      </c>
      <c r="B80" s="37"/>
      <c r="C80" s="37"/>
      <c r="D80" s="37"/>
      <c r="E80" s="37"/>
      <c r="F80" s="37"/>
      <c r="G80" s="37"/>
      <c r="H80" s="37"/>
      <c r="I80" s="37"/>
      <c r="J80" s="37"/>
      <c r="K80" s="37"/>
      <c r="L80" s="37"/>
      <c r="M80" s="37"/>
      <c r="N80" s="37"/>
      <c r="O80" s="37"/>
      <c r="P80" s="37"/>
      <c r="Q80" s="37"/>
      <c r="R80" s="37"/>
      <c r="S80" s="37"/>
      <c r="T80" s="37"/>
    </row>
    <row r="81" spans="1:20" ht="26.25" customHeight="1" x14ac:dyDescent="0.25">
      <c r="A81" s="37" t="s">
        <v>66</v>
      </c>
      <c r="B81" s="37"/>
      <c r="C81" s="37"/>
      <c r="D81" s="37"/>
      <c r="E81" s="37"/>
      <c r="F81" s="37"/>
      <c r="G81" s="37"/>
      <c r="H81" s="37"/>
      <c r="I81" s="37"/>
      <c r="J81" s="37"/>
      <c r="K81" s="37"/>
      <c r="L81" s="37"/>
      <c r="M81" s="37"/>
      <c r="N81" s="37"/>
      <c r="O81" s="37"/>
      <c r="P81" s="37"/>
      <c r="Q81" s="37"/>
      <c r="R81" s="37"/>
      <c r="S81" s="37"/>
      <c r="T81" s="37"/>
    </row>
    <row r="82" spans="1:20" ht="26.25" customHeight="1" x14ac:dyDescent="0.25">
      <c r="A82" s="37" t="s">
        <v>67</v>
      </c>
      <c r="B82" s="37"/>
      <c r="C82" s="37"/>
      <c r="D82" s="37"/>
      <c r="E82" s="37"/>
      <c r="F82" s="37"/>
      <c r="G82" s="37"/>
      <c r="H82" s="37"/>
      <c r="I82" s="37"/>
      <c r="J82" s="37"/>
      <c r="K82" s="37"/>
      <c r="L82" s="37"/>
      <c r="M82" s="37"/>
      <c r="N82" s="37"/>
      <c r="O82" s="37"/>
      <c r="P82" s="37"/>
      <c r="Q82" s="37"/>
      <c r="R82" s="37"/>
      <c r="S82" s="37"/>
      <c r="T82" s="37"/>
    </row>
    <row r="83" spans="1:20" ht="26.25" customHeight="1" x14ac:dyDescent="0.25">
      <c r="A83" s="37" t="s">
        <v>71</v>
      </c>
      <c r="B83" s="37"/>
      <c r="C83" s="37"/>
      <c r="D83" s="37"/>
      <c r="E83" s="37"/>
      <c r="F83" s="37"/>
      <c r="G83" s="37"/>
      <c r="H83" s="37"/>
      <c r="I83" s="37"/>
      <c r="J83" s="37"/>
      <c r="K83" s="37"/>
      <c r="L83" s="37"/>
      <c r="M83" s="37"/>
      <c r="N83" s="37"/>
      <c r="O83" s="37"/>
      <c r="P83" s="37"/>
      <c r="Q83" s="37"/>
      <c r="R83" s="37"/>
      <c r="S83" s="37"/>
      <c r="T83" s="37"/>
    </row>
    <row r="84" spans="1:20" ht="26.25" customHeight="1" x14ac:dyDescent="0.25">
      <c r="A84" s="37" t="s">
        <v>89</v>
      </c>
      <c r="B84" s="37"/>
      <c r="C84" s="37"/>
      <c r="D84" s="37"/>
      <c r="E84" s="37"/>
      <c r="F84" s="37"/>
      <c r="G84" s="37"/>
      <c r="H84" s="37"/>
      <c r="I84" s="37"/>
      <c r="J84" s="37"/>
      <c r="K84" s="37"/>
      <c r="L84" s="37"/>
      <c r="M84" s="37"/>
      <c r="N84" s="37"/>
      <c r="O84" s="37"/>
      <c r="P84" s="37"/>
      <c r="Q84" s="37"/>
      <c r="R84" s="37"/>
      <c r="S84" s="37"/>
      <c r="T84" s="37"/>
    </row>
    <row r="85" spans="1:20" ht="26.25" customHeight="1" x14ac:dyDescent="0.25">
      <c r="A85" s="37" t="s">
        <v>74</v>
      </c>
      <c r="B85" s="37"/>
      <c r="C85" s="37"/>
      <c r="D85" s="37"/>
      <c r="E85" s="37"/>
      <c r="F85" s="37"/>
      <c r="G85" s="37"/>
      <c r="H85" s="37"/>
      <c r="I85" s="37"/>
      <c r="J85" s="37"/>
      <c r="K85" s="37"/>
      <c r="L85" s="37"/>
      <c r="M85" s="37"/>
      <c r="N85" s="37"/>
      <c r="O85" s="37"/>
      <c r="P85" s="37"/>
      <c r="Q85" s="37"/>
      <c r="R85" s="37"/>
      <c r="S85" s="37"/>
      <c r="T85" s="37"/>
    </row>
    <row r="86" spans="1:20" ht="24.75" customHeight="1" x14ac:dyDescent="0.25">
      <c r="A86" s="37" t="s">
        <v>88</v>
      </c>
      <c r="B86" s="37"/>
      <c r="C86" s="37"/>
      <c r="D86" s="37"/>
      <c r="E86" s="37"/>
      <c r="F86" s="37"/>
      <c r="G86" s="37"/>
      <c r="H86" s="37"/>
      <c r="I86" s="37"/>
      <c r="J86" s="37"/>
      <c r="K86" s="37"/>
      <c r="L86" s="37"/>
      <c r="M86" s="37"/>
      <c r="N86" s="37"/>
      <c r="O86" s="37"/>
      <c r="P86" s="37"/>
      <c r="Q86" s="37"/>
      <c r="R86" s="37"/>
      <c r="S86" s="37"/>
      <c r="T86" s="37"/>
    </row>
    <row r="87" spans="1:20" x14ac:dyDescent="0.25">
      <c r="H87" s="14"/>
    </row>
    <row r="88" spans="1:20" x14ac:dyDescent="0.25">
      <c r="C88" s="14"/>
      <c r="D88" s="14"/>
      <c r="F88" s="31"/>
      <c r="G88" s="14"/>
    </row>
    <row r="89" spans="1:20" x14ac:dyDescent="0.25">
      <c r="E89" s="14"/>
      <c r="F89" s="31"/>
    </row>
    <row r="90" spans="1:20" x14ac:dyDescent="0.25">
      <c r="C90" s="14"/>
      <c r="F90" s="31"/>
    </row>
    <row r="91" spans="1:20" x14ac:dyDescent="0.25">
      <c r="F91" s="31"/>
    </row>
    <row r="92" spans="1:20" x14ac:dyDescent="0.25">
      <c r="F92" s="31"/>
    </row>
    <row r="93" spans="1:20" x14ac:dyDescent="0.25">
      <c r="F93" s="31"/>
    </row>
    <row r="94" spans="1:20" x14ac:dyDescent="0.25">
      <c r="F94" s="31"/>
    </row>
    <row r="95" spans="1:20" x14ac:dyDescent="0.25">
      <c r="F95" s="31"/>
    </row>
    <row r="96" spans="1:20" x14ac:dyDescent="0.25">
      <c r="F96" s="31"/>
    </row>
  </sheetData>
  <mergeCells count="29">
    <mergeCell ref="A1:T9"/>
    <mergeCell ref="A78:T78"/>
    <mergeCell ref="A10:T10"/>
    <mergeCell ref="A12:A14"/>
    <mergeCell ref="C12:D13"/>
    <mergeCell ref="E12:F13"/>
    <mergeCell ref="M12:R12"/>
    <mergeCell ref="S12:S14"/>
    <mergeCell ref="T12:T14"/>
    <mergeCell ref="G13:H13"/>
    <mergeCell ref="K13:L13"/>
    <mergeCell ref="M13:N13"/>
    <mergeCell ref="Q13:R13"/>
    <mergeCell ref="G12:L12"/>
    <mergeCell ref="I13:J13"/>
    <mergeCell ref="O13:P13"/>
    <mergeCell ref="A86:T86"/>
    <mergeCell ref="B12:B14"/>
    <mergeCell ref="B46:B51"/>
    <mergeCell ref="A80:T80"/>
    <mergeCell ref="A79:T79"/>
    <mergeCell ref="A85:T85"/>
    <mergeCell ref="A83:T83"/>
    <mergeCell ref="A81:T81"/>
    <mergeCell ref="B62:B63"/>
    <mergeCell ref="B64:B65"/>
    <mergeCell ref="A82:T82"/>
    <mergeCell ref="B71:B72"/>
    <mergeCell ref="A84:T84"/>
  </mergeCells>
  <printOptions horizontalCentered="1" verticalCentered="1"/>
  <pageMargins left="0" right="0" top="0" bottom="0" header="0" footer="0"/>
  <pageSetup paperSize="8" scale="3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PNDR 2014-2020</vt:lpstr>
      <vt:lpstr>'PNDR 2014-2020'!Print_Area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Serviciul Monitorizare</dc:creator>
  <cp:lastModifiedBy>Andrei Iliuta</cp:lastModifiedBy>
  <cp:lastPrinted>2020-10-16T09:07:46Z</cp:lastPrinted>
  <dcterms:created xsi:type="dcterms:W3CDTF">2016-06-24T11:40:14Z</dcterms:created>
  <dcterms:modified xsi:type="dcterms:W3CDTF">2021-04-09T08:34:48Z</dcterms:modified>
</cp:coreProperties>
</file>